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 Департаменту\2024\червень\НД\"/>
    </mc:Choice>
  </mc:AlternateContent>
  <bookViews>
    <workbookView xWindow="0" yWindow="0" windowWidth="28800" windowHeight="12330"/>
  </bookViews>
  <sheets>
    <sheet name="2024" sheetId="12" r:id="rId1"/>
    <sheet name="2023" sheetId="1" r:id="rId2"/>
    <sheet name="Ініціативи_план" sheetId="2" state="hidden" r:id="rId3"/>
    <sheet name="Техніка_план" sheetId="3" state="hidden" r:id="rId4"/>
    <sheet name="Контейнери_план" sheetId="4" state="hidden" r:id="rId5"/>
    <sheet name="Лист2" sheetId="5" state="hidden" r:id="rId6"/>
    <sheet name="Ліси_Полтавщини" sheetId="6" state="hidden" r:id="rId7"/>
    <sheet name="Питна_вода_Полтавщини" sheetId="7" state="hidden" r:id="rId8"/>
    <sheet name="Дніпро" sheetId="8" state="hidden" r:id="rId9"/>
    <sheet name="Довкілля-фонд" sheetId="9" state="hidden" r:id="rId10"/>
    <sheet name="Лист1" sheetId="10" state="hidden" r:id="rId11"/>
    <sheet name="Програма_&quot;Віходи-2021&quot;" sheetId="11" state="hidden" r:id="rId12"/>
  </sheets>
  <definedNames>
    <definedName name="_xlnm._FilterDatabase" localSheetId="9" hidden="1">'Довкілля-фонд'!$D$1:$E$45</definedName>
    <definedName name="_xlnm._FilterDatabase" localSheetId="2" hidden="1">Ініціативи_план!$H$1:$I$77</definedName>
    <definedName name="_xlnm.Print_Titles" localSheetId="1">'2023'!$A$3:$IV$3</definedName>
    <definedName name="_xlnm.Print_Titles" localSheetId="9">'Довкілля-фонд'!$A$3:$IV$3</definedName>
  </definedNames>
  <calcPr calcId="162913"/>
</workbook>
</file>

<file path=xl/calcChain.xml><?xml version="1.0" encoding="utf-8"?>
<calcChain xmlns="http://schemas.openxmlformats.org/spreadsheetml/2006/main">
  <c r="E6" i="11" l="1"/>
  <c r="D6" i="11"/>
  <c r="C6" i="11"/>
  <c r="E5" i="11"/>
  <c r="D5" i="11"/>
  <c r="C5" i="11"/>
  <c r="E4" i="11"/>
  <c r="D4" i="11"/>
  <c r="C4" i="11"/>
  <c r="D7" i="7"/>
  <c r="C7" i="7"/>
  <c r="E6" i="7"/>
  <c r="D6" i="7"/>
  <c r="C6" i="7"/>
  <c r="E5" i="7"/>
  <c r="D5" i="7"/>
  <c r="C5" i="7"/>
  <c r="E4" i="7"/>
  <c r="E8" i="7" s="1"/>
  <c r="D4" i="7"/>
  <c r="D8" i="7" s="1"/>
  <c r="C4" i="7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E6" i="6"/>
  <c r="D6" i="6"/>
  <c r="C6" i="6"/>
  <c r="E5" i="6"/>
  <c r="E13" i="6" s="1"/>
  <c r="D5" i="6"/>
  <c r="D13" i="6" s="1"/>
  <c r="C5" i="6"/>
  <c r="C8" i="11"/>
  <c r="E7" i="11"/>
  <c r="D7" i="11"/>
  <c r="C7" i="11"/>
  <c r="I8" i="10"/>
  <c r="H8" i="10"/>
  <c r="G8" i="10"/>
  <c r="J7" i="10"/>
  <c r="H7" i="10"/>
  <c r="J6" i="10"/>
  <c r="H6" i="10"/>
  <c r="J5" i="10"/>
  <c r="J8" i="10" s="1"/>
  <c r="H5" i="10"/>
  <c r="C28" i="9"/>
  <c r="E27" i="9"/>
  <c r="D27" i="9"/>
  <c r="C27" i="9"/>
  <c r="B9" i="8"/>
  <c r="D8" i="8"/>
  <c r="C8" i="8"/>
  <c r="B8" i="8"/>
  <c r="C9" i="7"/>
  <c r="C8" i="7"/>
  <c r="C14" i="6"/>
  <c r="A14" i="6"/>
  <c r="C13" i="6"/>
  <c r="G17" i="4"/>
  <c r="F17" i="4"/>
  <c r="D17" i="4"/>
  <c r="E16" i="4"/>
  <c r="E15" i="4"/>
  <c r="E14" i="4"/>
  <c r="E13" i="4"/>
  <c r="E12" i="4"/>
  <c r="E11" i="4"/>
  <c r="E10" i="4"/>
  <c r="E9" i="4"/>
  <c r="E8" i="4"/>
  <c r="E7" i="4"/>
  <c r="E6" i="4"/>
  <c r="E17" i="4" s="1"/>
  <c r="I19" i="3"/>
  <c r="H19" i="3"/>
  <c r="G19" i="3"/>
  <c r="F19" i="3"/>
  <c r="D19" i="3"/>
  <c r="E18" i="3"/>
  <c r="E17" i="3"/>
  <c r="E16" i="3"/>
  <c r="E15" i="3"/>
  <c r="E14" i="3"/>
  <c r="E13" i="3"/>
  <c r="E12" i="3"/>
  <c r="E11" i="3"/>
  <c r="E10" i="3"/>
  <c r="E9" i="3"/>
  <c r="E8" i="3"/>
  <c r="E19" i="3" s="1"/>
  <c r="E7" i="3"/>
  <c r="G77" i="2"/>
  <c r="F77" i="2"/>
  <c r="E77" i="2"/>
  <c r="I77" i="2" s="1"/>
  <c r="D77" i="2"/>
  <c r="H77" i="2" s="1"/>
  <c r="I76" i="2"/>
  <c r="H76" i="2"/>
  <c r="K76" i="2" s="1"/>
  <c r="K75" i="2"/>
  <c r="I75" i="2"/>
  <c r="H75" i="2"/>
  <c r="I74" i="2"/>
  <c r="K74" i="2" s="1"/>
  <c r="H74" i="2"/>
  <c r="I73" i="2"/>
  <c r="H73" i="2"/>
  <c r="K73" i="2" s="1"/>
  <c r="I72" i="2"/>
  <c r="H72" i="2"/>
  <c r="K72" i="2" s="1"/>
  <c r="K71" i="2"/>
  <c r="I71" i="2"/>
  <c r="H71" i="2"/>
  <c r="I70" i="2"/>
  <c r="K70" i="2" s="1"/>
  <c r="H70" i="2"/>
  <c r="I69" i="2"/>
  <c r="H69" i="2"/>
  <c r="K69" i="2" s="1"/>
  <c r="I68" i="2"/>
  <c r="H68" i="2"/>
  <c r="K68" i="2" s="1"/>
  <c r="K67" i="2"/>
  <c r="I67" i="2"/>
  <c r="H67" i="2"/>
  <c r="I66" i="2"/>
  <c r="K66" i="2" s="1"/>
  <c r="H66" i="2"/>
  <c r="I65" i="2"/>
  <c r="H65" i="2"/>
  <c r="K65" i="2" s="1"/>
  <c r="I64" i="2"/>
  <c r="H64" i="2"/>
  <c r="K64" i="2" s="1"/>
  <c r="K63" i="2"/>
  <c r="I63" i="2"/>
  <c r="H63" i="2"/>
  <c r="I62" i="2"/>
  <c r="K62" i="2" s="1"/>
  <c r="H62" i="2"/>
  <c r="I61" i="2"/>
  <c r="H61" i="2"/>
  <c r="K61" i="2" s="1"/>
  <c r="I60" i="2"/>
  <c r="H60" i="2"/>
  <c r="K60" i="2" s="1"/>
  <c r="K59" i="2"/>
  <c r="I59" i="2"/>
  <c r="H59" i="2"/>
  <c r="I58" i="2"/>
  <c r="K58" i="2" s="1"/>
  <c r="H58" i="2"/>
  <c r="I57" i="2"/>
  <c r="H57" i="2"/>
  <c r="K57" i="2" s="1"/>
  <c r="I56" i="2"/>
  <c r="H56" i="2"/>
  <c r="K56" i="2" s="1"/>
  <c r="K55" i="2"/>
  <c r="I55" i="2"/>
  <c r="H55" i="2"/>
  <c r="I54" i="2"/>
  <c r="K54" i="2" s="1"/>
  <c r="H54" i="2"/>
  <c r="I53" i="2"/>
  <c r="H53" i="2"/>
  <c r="K53" i="2" s="1"/>
  <c r="I52" i="2"/>
  <c r="H52" i="2"/>
  <c r="K52" i="2" s="1"/>
  <c r="K51" i="2"/>
  <c r="I51" i="2"/>
  <c r="H51" i="2"/>
  <c r="I50" i="2"/>
  <c r="K50" i="2" s="1"/>
  <c r="H50" i="2"/>
  <c r="I49" i="2"/>
  <c r="H49" i="2"/>
  <c r="K49" i="2" s="1"/>
  <c r="I48" i="2"/>
  <c r="H48" i="2"/>
  <c r="K48" i="2" s="1"/>
  <c r="K47" i="2"/>
  <c r="I47" i="2"/>
  <c r="H47" i="2"/>
  <c r="I46" i="2"/>
  <c r="K46" i="2" s="1"/>
  <c r="H46" i="2"/>
  <c r="I45" i="2"/>
  <c r="H45" i="2"/>
  <c r="K45" i="2" s="1"/>
  <c r="I44" i="2"/>
  <c r="H44" i="2"/>
  <c r="K44" i="2" s="1"/>
  <c r="K43" i="2"/>
  <c r="I43" i="2"/>
  <c r="H43" i="2"/>
  <c r="I42" i="2"/>
  <c r="K42" i="2" s="1"/>
  <c r="H42" i="2"/>
  <c r="I41" i="2"/>
  <c r="H41" i="2"/>
  <c r="K41" i="2" s="1"/>
  <c r="I40" i="2"/>
  <c r="H40" i="2"/>
  <c r="K40" i="2" s="1"/>
  <c r="K39" i="2"/>
  <c r="I39" i="2"/>
  <c r="H39" i="2"/>
  <c r="I38" i="2"/>
  <c r="K38" i="2" s="1"/>
  <c r="H38" i="2"/>
  <c r="I37" i="2"/>
  <c r="H37" i="2"/>
  <c r="K37" i="2" s="1"/>
  <c r="I36" i="2"/>
  <c r="H36" i="2"/>
  <c r="K36" i="2" s="1"/>
  <c r="K35" i="2"/>
  <c r="I35" i="2"/>
  <c r="H35" i="2"/>
  <c r="I34" i="2"/>
  <c r="K34" i="2" s="1"/>
  <c r="H34" i="2"/>
  <c r="I33" i="2"/>
  <c r="H33" i="2"/>
  <c r="K33" i="2" s="1"/>
  <c r="I32" i="2"/>
  <c r="H32" i="2"/>
  <c r="K32" i="2" s="1"/>
  <c r="K31" i="2"/>
  <c r="I31" i="2"/>
  <c r="H31" i="2"/>
  <c r="I30" i="2"/>
  <c r="K30" i="2" s="1"/>
  <c r="H30" i="2"/>
  <c r="I29" i="2"/>
  <c r="H29" i="2"/>
  <c r="K29" i="2" s="1"/>
  <c r="I28" i="2"/>
  <c r="H28" i="2"/>
  <c r="K28" i="2" s="1"/>
  <c r="K27" i="2"/>
  <c r="I27" i="2"/>
  <c r="H27" i="2"/>
  <c r="I26" i="2"/>
  <c r="K26" i="2" s="1"/>
  <c r="H26" i="2"/>
  <c r="I25" i="2"/>
  <c r="H25" i="2"/>
  <c r="K25" i="2" s="1"/>
  <c r="I24" i="2"/>
  <c r="H24" i="2"/>
  <c r="K24" i="2" s="1"/>
  <c r="K23" i="2"/>
  <c r="I23" i="2"/>
  <c r="H23" i="2"/>
  <c r="I22" i="2"/>
  <c r="K22" i="2" s="1"/>
  <c r="H22" i="2"/>
  <c r="I21" i="2"/>
  <c r="H21" i="2"/>
  <c r="K21" i="2" s="1"/>
  <c r="I20" i="2"/>
  <c r="H20" i="2"/>
  <c r="K20" i="2" s="1"/>
  <c r="K19" i="2"/>
  <c r="I19" i="2"/>
  <c r="H19" i="2"/>
  <c r="I18" i="2"/>
  <c r="K18" i="2" s="1"/>
  <c r="H18" i="2"/>
  <c r="I17" i="2"/>
  <c r="H17" i="2"/>
  <c r="K17" i="2" s="1"/>
  <c r="I16" i="2"/>
  <c r="H16" i="2"/>
  <c r="K16" i="2" s="1"/>
  <c r="K15" i="2"/>
  <c r="I15" i="2"/>
  <c r="H15" i="2"/>
  <c r="I14" i="2"/>
  <c r="K14" i="2" s="1"/>
  <c r="H14" i="2"/>
  <c r="I13" i="2"/>
  <c r="H13" i="2"/>
  <c r="K13" i="2" s="1"/>
  <c r="I12" i="2"/>
  <c r="H12" i="2"/>
  <c r="K12" i="2" s="1"/>
  <c r="K11" i="2"/>
  <c r="I11" i="2"/>
  <c r="H11" i="2"/>
  <c r="I10" i="2"/>
  <c r="K10" i="2" s="1"/>
  <c r="H10" i="2"/>
  <c r="I9" i="2"/>
  <c r="H9" i="2"/>
  <c r="K9" i="2" s="1"/>
  <c r="I8" i="2"/>
  <c r="H8" i="2"/>
  <c r="K8" i="2" s="1"/>
  <c r="K7" i="2"/>
  <c r="I7" i="2"/>
  <c r="H7" i="2"/>
  <c r="I6" i="2"/>
  <c r="K6" i="2" s="1"/>
  <c r="H6" i="2"/>
  <c r="I5" i="2"/>
  <c r="H5" i="2"/>
  <c r="K5" i="2" s="1"/>
  <c r="C29" i="1"/>
  <c r="F25" i="1"/>
  <c r="E25" i="1"/>
  <c r="F24" i="1"/>
  <c r="E24" i="1"/>
  <c r="D24" i="1"/>
  <c r="C24" i="1"/>
  <c r="A24" i="1"/>
  <c r="F23" i="1"/>
  <c r="E23" i="1"/>
  <c r="F22" i="1"/>
  <c r="E22" i="1"/>
  <c r="F21" i="1"/>
  <c r="E21" i="1"/>
  <c r="F20" i="1"/>
  <c r="E20" i="1"/>
  <c r="E19" i="1" s="1"/>
  <c r="F19" i="1"/>
  <c r="D19" i="1"/>
  <c r="C19" i="1"/>
  <c r="C4" i="1" s="1"/>
  <c r="C33" i="1" s="1"/>
  <c r="C34" i="1" s="1"/>
  <c r="A19" i="1"/>
  <c r="C26" i="1" s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E10" i="1" s="1"/>
  <c r="D10" i="1"/>
  <c r="F10" i="1" s="1"/>
  <c r="C10" i="1"/>
  <c r="A10" i="1"/>
  <c r="F9" i="1"/>
  <c r="E9" i="1"/>
  <c r="E7" i="1" s="1"/>
  <c r="E4" i="1" s="1"/>
  <c r="F8" i="1"/>
  <c r="E8" i="1"/>
  <c r="E7" i="7" s="1"/>
  <c r="D7" i="1"/>
  <c r="F7" i="1" s="1"/>
  <c r="C7" i="1"/>
  <c r="A7" i="1"/>
  <c r="F6" i="1"/>
  <c r="E6" i="1"/>
  <c r="E5" i="1" s="1"/>
  <c r="D5" i="1"/>
  <c r="F5" i="1" s="1"/>
  <c r="C5" i="1"/>
  <c r="A5" i="1"/>
  <c r="D4" i="1"/>
  <c r="F4" i="1" s="1"/>
  <c r="K77" i="2" l="1"/>
</calcChain>
</file>

<file path=xl/sharedStrings.xml><?xml version="1.0" encoding="utf-8"?>
<sst xmlns="http://schemas.openxmlformats.org/spreadsheetml/2006/main" count="305" uniqueCount="235">
  <si>
    <t>Фінансування природоохоронних заходів за рахунок  коштів фонду охорони навколишнього природного середовища Полтавської області у 2023 році</t>
  </si>
  <si>
    <t>Напрямок/Назва заходу</t>
  </si>
  <si>
    <t>Цільові кошти</t>
  </si>
  <si>
    <t>Профінансо-вано на 31.12.2023</t>
  </si>
  <si>
    <t>Залишок коштів на 31.12.2023</t>
  </si>
  <si>
    <t>% викона-ння</t>
  </si>
  <si>
    <t>Всього коштів на фінансування заходів, спрямованих на розвиток об`єктів охорони навколишнього природного середовища, в тому числі:</t>
  </si>
  <si>
    <t>1. Проведення заходів з охорони і раціонального використання водних ресурсів:</t>
  </si>
  <si>
    <t>1.1. Комунальному підприємству Полтавської обласної ради «Полтававодоканал» на реконструкцію аварійної ділянки каналізаційного колектора Д 1200 мм, що йде вздовж ставків мікрорайону «Сади» в м. Полтава.</t>
  </si>
  <si>
    <t>2.Проведення заходів з раціонального використання і зберігання відходів виробництва і побутових відходів:</t>
  </si>
  <si>
    <t>2.1. Департаменту екології та природних ресурсів Полтавської обласної військової адміністрації (обласної державної адміністрації) на забезпечення екологічно безпечного збирання, перевезення та утилізації ламп розжарювання у Полтавській області</t>
  </si>
  <si>
    <t>2.2. Комунальній установі Полтавської обласної ради з експлуатації адміністративних будівель на забезпечення екологічно безпечного збирання, перевезення в 2023 році відходів (люмінесцентних ламп, термометрів, батарейок) з метою їх подальшої утилізації в рамках обласної програми "Екологічні ініціативи Полтавської області на 2022-2024 роки</t>
  </si>
  <si>
    <t>3. Інша діяльність у сфері охорони навколишнього природного середовища , в тому числі проведення наукових досліджень, заходів з екологічної освіти та пропаганди:</t>
  </si>
  <si>
    <t>3.1.Регіональному офісу водних ресурсів у Полтавській області на коригування кошторисної частини робочого проєкту та експертиза проєкту «Берегоукріплювальні заходи на Кременчуцькому водосховищі в районі с.Мозоліївка Глобинського району І черга. Коригування»</t>
  </si>
  <si>
    <t>3.2. Департаменту екології та природних ресурсів Полтавської обласної військової адміністрації (обласної державної адміністрації) на розроблення регіонального плану управління відходами в Полтавській області до 2030 року, в тому числі проходження процедури стратегічної екологічної оцінки.</t>
  </si>
  <si>
    <r>
      <t xml:space="preserve">3.3. Комунальному виробничому підприємству «Кременчуцьке міське управління капітального будівництва» Кременчуцької міської ради Кременчуцького району Полтавської області на коригування та експертизу проєктно-кошторисної документації по об’єкту «Реконструкція каналізаційної насосної станції </t>
    </r>
    <r>
      <rPr>
        <sz val="11"/>
        <color rgb="FF000000"/>
        <rFont val="Times New Roman"/>
        <family val="1"/>
        <charset val="204"/>
      </rPr>
      <t>СП-17</t>
    </r>
    <r>
      <rPr>
        <sz val="12"/>
        <color rgb="FF000000"/>
        <rFont val="Times New Roman"/>
        <family val="1"/>
        <charset val="204"/>
      </rPr>
      <t xml:space="preserve"> в м. Кременчуці». Коригування.</t>
    </r>
  </si>
  <si>
    <t>3.4. Департаменту економічного розвитку, торгівлі та залучення інвестицій Полтавської обласної військової адміністрації (обласної державної адміністрації) на проведення стратегічної екологічної оцінки Програми економічного і соціального розвитку Полтавської області на 2024 рік.</t>
  </si>
  <si>
    <t>3.5. Департаменту економічного розвитку, торгівлі та залучення інвестицій Полтавської обласної військової адміністрації (обласної державної адміністрації) на проведення стратегічної екологічної оцінки Стратегії розвитку Полтавської області на 2021 – 2027 роки.</t>
  </si>
  <si>
    <t>3.6. Департаменту економічного розвитку, торгівлі та залучення інвестицій Полтавської обласної військової адміністрації (обласної державної адміністрації) на проведення стратегічної екологічної оцінки Плану заходів з реалізації Стратегії розвитку Полтавської області на 2024 – 2027 роки.</t>
  </si>
  <si>
    <t>3.7. Полтавській обласній раді на створення умов для фінансування в 2023 році проєктів-переможців конкурсу екологічних громадських ініціатив Полтавської області 2023 року в рамках обласної програми «Екологічні ініціативи Полтавської області на 2022 – 2024 роки» (поточні видатки).</t>
  </si>
  <si>
    <t>3.8. Полтавській обласній раді на створення умов для фінансування в 2023 році проєктів-переможців конкурсу екологічних громадських ініціатив Полтавської області 2023 року в рамках обласної програми «Екологічні ініціативи Полтавської області на 2022 – 2024 роки» (капітальні видатки).</t>
  </si>
  <si>
    <t>4. Проведення заходів зі збереження природно-заповідного фонду:</t>
  </si>
  <si>
    <t>4.1. Департаменту екології та природних ресурсів Полтавської обласної військової адміністрації (обласної державної адміністрації) на 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фонду.</t>
  </si>
  <si>
    <t>4.2. Департаменту екології та природних ресурсів Полтавської обласної військової адміністрації (обласної державної адміністрації) на розроблення проєктів землеустрою щодо організації і встановлення та зміни меж територій природно-заповідного фонду.</t>
  </si>
  <si>
    <t>4.3. Департаменту екології та природних ресурсів Полтавської обласної військової адміністрації (обласної державної адміністрації) на розроблення проєкту організації території регіонального ландшафтного парку «Нижньоворсклянський», охорони, відтворення та рекреаційного використання природних комплексів та об’єктів.</t>
  </si>
  <si>
    <t>4.4. Департаменту екології та природних ресурсів Полтавської обласної військової адміністрації (обласної державної адміністрації) на розроблення проєкту організації території регіонального ландшафтного парку «Гадяцький», охорони, відтворення та рекреаційного використання природних комплексів та об’єктів.</t>
  </si>
  <si>
    <t>5. Проведення заходів з охорони і раціонального використання земель:</t>
  </si>
  <si>
    <t>5.1. Регіональному офісу водних ресурсів у Полтавській області на берегоукріплювальні заходи на Кременчуцькому водосховищі в районі с. Мозоліївка Глобинського району І черга. Коригування.</t>
  </si>
  <si>
    <t>Всього заходів, шт.</t>
  </si>
  <si>
    <t>грн</t>
  </si>
  <si>
    <t>Загальна сума Фонду на 2023 рік:</t>
  </si>
  <si>
    <t xml:space="preserve"> залишок коштів за 2022 рік</t>
  </si>
  <si>
    <t>планова сума на 2023 рік</t>
  </si>
  <si>
    <t xml:space="preserve"> грошові стягнення за шкоду</t>
  </si>
  <si>
    <t xml:space="preserve">Перелік на 2023 рік склали на суму </t>
  </si>
  <si>
    <t>Резерв складає</t>
  </si>
  <si>
    <t xml:space="preserve">Фінансування проєктів-переможців конкурсу екологічних громадських ініціатив Полтавської області у 2021 році (за 2020 рік (частина недофінансованих) та 2021 рік). </t>
  </si>
  <si>
    <t>№ з/п</t>
  </si>
  <si>
    <t>Отримувач</t>
  </si>
  <si>
    <t>Назва проєкту</t>
  </si>
  <si>
    <t>Фінансування з ФОНПС, тис. грн.</t>
  </si>
  <si>
    <t>за 2020 рік</t>
  </si>
  <si>
    <t>за 2021 рік</t>
  </si>
  <si>
    <t>Всього</t>
  </si>
  <si>
    <t>капітальні</t>
  </si>
  <si>
    <t>поточні</t>
  </si>
  <si>
    <t>Білоцерківська сільська рада</t>
  </si>
  <si>
    <t>"Спільний крок до чистого довкілля" (Рокитянська сільська рада)</t>
  </si>
  <si>
    <t>"Підвищення енергоефективності Попівського ЗЗСО І-ІІ ст." (Рокитянська сільська рада)</t>
  </si>
  <si>
    <t xml:space="preserve">Великобудищанська сільська рада </t>
  </si>
  <si>
    <t>"Сумісний простір "Від краси довкілля до краси в душі""</t>
  </si>
  <si>
    <t>"Здорові діти-здорова нація"</t>
  </si>
  <si>
    <t>Оновлення насаджень парку "Перемога" з урахуванням зимової орнітофауни с.Вельбівка Гадяцького району</t>
  </si>
  <si>
    <t>Гадяцька міська рада</t>
  </si>
  <si>
    <t>Сміттєвий бак - шлях до розв'язання проблеми накопичення сміття</t>
  </si>
  <si>
    <t>Глобинська міська рада</t>
  </si>
  <si>
    <t>"Екограй "Лелече гніздечко" в с.Яроші"</t>
  </si>
  <si>
    <t>Екостежка до Пирогівської Рибниці</t>
  </si>
  <si>
    <t>Твори весняний легіт екограю</t>
  </si>
  <si>
    <t>Кабінет біології та екології в Пустовійтівській ЗОШ І-ІІІ ст</t>
  </si>
  <si>
    <t>Еко-систему ставка захистити</t>
  </si>
  <si>
    <t>Гоголівська селищна рада</t>
  </si>
  <si>
    <t>"Трава і поросль - все на зріз, якщо є косарка-кущоріз!"</t>
  </si>
  <si>
    <t>Зіньківська міська рада</t>
  </si>
  <si>
    <t>Чисті береги- гарна річка! Власівська сільська рада</t>
  </si>
  <si>
    <t>Чисте село - окраса нашого краю</t>
  </si>
  <si>
    <t>перенаправити на капвидатки</t>
  </si>
  <si>
    <t>"Корисно і естетично"-придбання побрібнювача гілок в Тарасівський старостинський округ</t>
  </si>
  <si>
    <t>Карлівська міська рада</t>
  </si>
  <si>
    <t>Оптимізація шкільного подвір'я та упорядкування території Карлівської ЗОШ І-ІІІ ст №1</t>
  </si>
  <si>
    <t>Зелений клас на території Попівського НВК №1</t>
  </si>
  <si>
    <t>Встановлення контейнерів для роздільного збору сміття в 16 навчальних закладах освіти Карлівської міської ТГ</t>
  </si>
  <si>
    <t>Козельщинська седищна рада</t>
  </si>
  <si>
    <t>"Екостежка біля ставка в селищі Козельщина"</t>
  </si>
  <si>
    <t>Зелений клас у Лутовинівській гімназії</t>
  </si>
  <si>
    <t>Котелевська селищна рада</t>
  </si>
  <si>
    <t>Чисте довкілля - чисте сумління!</t>
  </si>
  <si>
    <t>Довкілля рятуєм - вторсировину пресуєм</t>
  </si>
  <si>
    <t>Краснолуцька сільська рада</t>
  </si>
  <si>
    <t>Шкільний сад-запорука здорового харчування</t>
  </si>
  <si>
    <t>Шкільна екотеплиця Римарівського ЗЗСО І-ІІІ ст.Краснолуцької с.р.</t>
  </si>
  <si>
    <t>Кременчуцька міська рада</t>
  </si>
  <si>
    <t>Впровадження сучасних інформаційних технологій для формування екологічної свідомості в громаді м.Кременчука</t>
  </si>
  <si>
    <t>Облаштування зеленої зони біля озера на перетині села Мала Кохнівка та 3 Занапису Кременчуцької міської ТГ</t>
  </si>
  <si>
    <t>Лохвицька міська рада</t>
  </si>
  <si>
    <t>Поборемо стихійні звалища</t>
  </si>
  <si>
    <t>Екопарк "Ботанік"</t>
  </si>
  <si>
    <t>Безпілотні апарати на варті екологічної безпеки</t>
  </si>
  <si>
    <t>Екопарк "Лісова казка"</t>
  </si>
  <si>
    <t>Екологічна стежка в Лучанському парку</t>
  </si>
  <si>
    <t>Відродження існуючого ставка в селі Погарщина</t>
  </si>
  <si>
    <t>Центральний ставок в с.Токарі - естетична окраса села!</t>
  </si>
  <si>
    <t>Лубенська міська рада</t>
  </si>
  <si>
    <t>Зелений клас для екологічної освіти учнів Лубенської спецшколи І-ІІІ ст. № 6</t>
  </si>
  <si>
    <t>Зелений клас опорного закладу "Вовчинський ліцей ім.В.Ф.Мицика"</t>
  </si>
  <si>
    <t>Лютенська сільська рада</t>
  </si>
  <si>
    <t>Кабінет біології і екології в Лютенській ЗОШ І-ІІІ ст Гадяцького району</t>
  </si>
  <si>
    <t>Чиста громада - теплі будівлі</t>
  </si>
  <si>
    <t>Вчимося сортувати разом</t>
  </si>
  <si>
    <t>Миргородська міська рада</t>
  </si>
  <si>
    <t>Сучасний кабінет - лабораторія екології та біології у Миргородській ЗОШ І-ІІІ ст. № 1ім.Панаса Мирного</t>
  </si>
  <si>
    <t>Нехворощанська сільська рада</t>
  </si>
  <si>
    <t>"Екоклас під відкритим небом"</t>
  </si>
  <si>
    <t>"Облаштування зони відпочинку в парку села Маячка Новосанжарського району Полтавської області"</t>
  </si>
  <si>
    <t>"Перетворимо сміття на гроші"</t>
  </si>
  <si>
    <t>Модерний кабінет біології та екології-створення наочно-дидактичного простору для вчителя та учнів Соколовобалківського ЗЗСО І-ІІІ ст</t>
  </si>
  <si>
    <t>Екоторбина-чистого довкілля частина</t>
  </si>
  <si>
    <t>Новоселівська сільська рада</t>
  </si>
  <si>
    <t>Японський сад в рунівщині</t>
  </si>
  <si>
    <t>Релакс-парк Mariivka</t>
  </si>
  <si>
    <t xml:space="preserve">Модернізація паркової зони в с.Божківське </t>
  </si>
  <si>
    <t>Омельницька сільська рада</t>
  </si>
  <si>
    <t>"Створення ермітажу під відкритим небом "Музика-єднання душ""</t>
  </si>
  <si>
    <t>Опішнянська селищна рада</t>
  </si>
  <si>
    <t>"Облаштування зони відпочинку на березі р.Ворскла в с.Міські Млини Зіньківського району"</t>
  </si>
  <si>
    <t>Амброзія - небезпека для здоров'я людей</t>
  </si>
  <si>
    <t>Організація системи поводження з твердими побутовими відходами в с.Карабазівка Зіньківського району</t>
  </si>
  <si>
    <t>Роздільне збирання побутових відходів в Опішнянській ТГ</t>
  </si>
  <si>
    <t>Придбання сміттєвих баків для налагодження системи поводження з ТПВ в Опішнянській громаді</t>
  </si>
  <si>
    <t>Боротьба з чужорідними рослинами (амброзією і борщівником) та розчищення території Опішнянської громади від завалів внаслідок буреломів</t>
  </si>
  <si>
    <t>Пирятинська міська рада</t>
  </si>
  <si>
    <t>Еко-клас на шкільному подвір'ї</t>
  </si>
  <si>
    <t>GREEN OFFICE SPACE - мотивуючий простір для ліцеїстів та мешканців громади</t>
  </si>
  <si>
    <t>Алея пам'яті "Вічне джерело натхнення Д.О.Луценка"</t>
  </si>
  <si>
    <t>Полтавська міська рада</t>
  </si>
  <si>
    <t>"Пластовий екопатруль в с.Давидівка Полтавського району". Ковалівська с.р.</t>
  </si>
  <si>
    <t>Облаштування зони відпочинку "Вільний простір" в с.Верхоли Полтавського району</t>
  </si>
  <si>
    <t>Створення екологічної стежини в ЗДО Дитячий садок "Малятко" с.Залізничне Полтавського району</t>
  </si>
  <si>
    <t>Решетилівська міська рада</t>
  </si>
  <si>
    <t>Створення міні-парку у селі Пасічники</t>
  </si>
  <si>
    <t>Зелена школа-запорука здоров'я дітей</t>
  </si>
  <si>
    <t>Павлонієва алея біля стадіону в центрі селища Покровське</t>
  </si>
  <si>
    <t>Семенівська селищна рада</t>
  </si>
  <si>
    <t>Фруктовий сад: принада і краса природи, щедрість та людські старання</t>
  </si>
  <si>
    <t>Екологічна стежина неповторних Заїчинських схилів</t>
  </si>
  <si>
    <t>Сергіївська сільська рада</t>
  </si>
  <si>
    <t>"Впровадження сучасних методів збирання ТПВ-шлях до екологічного стану Сергіївської ОТГ, Гадяцького району"</t>
  </si>
  <si>
    <t>Зелена школа. Упорядкування території Розбишівської ЗОШ І-ІІІ ст.Сергіївської сільської ради</t>
  </si>
  <si>
    <t>Хорольська міська рада</t>
  </si>
  <si>
    <t>Любов до рідного краю на покращення екології надихає</t>
  </si>
  <si>
    <t>Клас під відкритим небом "Екомістечко"</t>
  </si>
  <si>
    <t>Чорнухинська селищна рада</t>
  </si>
  <si>
    <t>Громада без сміття: удосконалення системи роздільного збору твердих побутових відходів в Чорнухинській ТГ</t>
  </si>
  <si>
    <t>Створення просвітницткого простору "Друге життя для відходів"</t>
  </si>
  <si>
    <t>Шишацька селищна рада</t>
  </si>
  <si>
    <t>"СонEkoSpace"-сонячний екологічний простір</t>
  </si>
  <si>
    <t>Перелік машин для збору, транспортування та складування побутових відходів, що закупляються за рахунок коштів фонду охорони навколишнього природного середовища Полтавської області в 2021 році (п.5.1 та п.5.2 рішення)</t>
  </si>
  <si>
    <t>Отримувач техніки</t>
  </si>
  <si>
    <t>Вид техніки</t>
  </si>
  <si>
    <t>Кількість, шт.</t>
  </si>
  <si>
    <t>Вартість, тис. грн</t>
  </si>
  <si>
    <t>Фінансування, тис. грн.</t>
  </si>
  <si>
    <t>рішення від 09.04.21</t>
  </si>
  <si>
    <t>рішення від 06.07.21</t>
  </si>
  <si>
    <t>ФОНПС</t>
  </si>
  <si>
    <t>місцевий бюджет</t>
  </si>
  <si>
    <t>Великобагачанська селищна рада</t>
  </si>
  <si>
    <t>Сміттєвоз з боковим завантаженням (бункер 12,0м3) з додатковим обладнанням: відвал</t>
  </si>
  <si>
    <t>Великобудищанська сільська рада</t>
  </si>
  <si>
    <t>Сміттєвоз з боковим завантаженням (бункер 18,0м3) з додатковим обладнанням: відвал</t>
  </si>
  <si>
    <t>Великосорочинська сільська рада</t>
  </si>
  <si>
    <t>Сміттєвоз із заднім завантаженням (бункер 16,0м3) з додатковим обладнанням: відвал</t>
  </si>
  <si>
    <t>Вакуумна асенізаційна машина (ємність цистерни 5м3) з додатковим обладнанням: відвал</t>
  </si>
  <si>
    <t>Сміттєвоз з боковим навантаженням (бункер 9,0м3) з додатковим обладнанням: відвал</t>
  </si>
  <si>
    <t>Комишнянська селищна рада</t>
  </si>
  <si>
    <t>КП ПОР "Полтававодоканал"</t>
  </si>
  <si>
    <t>Мартинівська сільська рада</t>
  </si>
  <si>
    <t>Оржицька районна рада</t>
  </si>
  <si>
    <t>Пирятинська міська рада (виконком)</t>
  </si>
  <si>
    <t>Сміттєвоз з заднім завантаженням (бункер 18,5м3) з додатковим обладнанням: відвал</t>
  </si>
  <si>
    <t>Ромоданівськ селищна рада</t>
  </si>
  <si>
    <t>Перелік контейнерів для твердих побутових відходів, що закупляються за рахунок коштів фонду охорони навколишнього природного середовища Полтавської області в 2021 році (п.5.4 рішення)</t>
  </si>
  <si>
    <t>Одержувач контейнерів</t>
  </si>
  <si>
    <t>Вид</t>
  </si>
  <si>
    <t>Вартість, тис. грн.</t>
  </si>
  <si>
    <t>Місцевий бюджет</t>
  </si>
  <si>
    <t>Глобинська міська рада (виконком)</t>
  </si>
  <si>
    <t>контейнера металеві 1,1м3 для роздільного збору ТПВ</t>
  </si>
  <si>
    <t>Грабарівський психоневрологічний будинок -інтернат Пирятинського району</t>
  </si>
  <si>
    <t>контейнера металеві 1,1м3 для змішаного збору ТПВ</t>
  </si>
  <si>
    <t>Заводська міська територіальна громада</t>
  </si>
  <si>
    <t>контейнера пластикові 1,1м3 для змішаного збору ТПВ</t>
  </si>
  <si>
    <t>контейнера пластикові 1,1м3 для роздільного збору ТПВ</t>
  </si>
  <si>
    <t>контейнера пластикові 0,12м3 для змішаного збору ТПВ</t>
  </si>
  <si>
    <t>Зіньківська міська рада (виконком)</t>
  </si>
  <si>
    <t>Кобеляцька міська рада</t>
  </si>
  <si>
    <t>Лубенська міська рада (виконком)</t>
  </si>
  <si>
    <t>Мачухівська сільська рада (виконком)</t>
  </si>
  <si>
    <t>контейнера металеві 0,75м3 для роздільного збору ТПВ</t>
  </si>
  <si>
    <t>Миргородська міська рада КП "Спецкомунтранс"</t>
  </si>
  <si>
    <t>контейнера пластикові 240 л для змішаного збору ТПВ</t>
  </si>
  <si>
    <t>Токарівський психоневрологічний будинок-інтернат Лохвицького району</t>
  </si>
  <si>
    <t xml:space="preserve">Фінансування природоохоронних заходів з Фонду охорони навколишнього природного середовища Полтавської області у 2022 році на виконання обласної цільової програми комплесного розвитку лісового господарства "Ліси Полтавщини на період 2016-2025 роки" </t>
  </si>
  <si>
    <t>(тис. грн.)</t>
  </si>
  <si>
    <t>Профінансовано на 01.11.2022</t>
  </si>
  <si>
    <t>Залишок коштів на 01.11.2022</t>
  </si>
  <si>
    <t>2.1. Державному підприємству «Полтавське лісове господарство» на придбання ранцевих вогнегасників у 2022 році</t>
  </si>
  <si>
    <t>2.2. Державному підприємству «Полтавське лісове господарство» на придбання протипожежних плугів у 2022 році</t>
  </si>
  <si>
    <t>2.3. Державному підприємству «Полтавське лісове господарство» на здійснення попереджувальних протипожежних заходів на землях державного лісового фонду та землях запасу сільських та селещних рад у 2022 році</t>
  </si>
  <si>
    <t>2.4. Державному підприємству «Миргородське лісове господарство» на придбання пожежного модуля для гасіння лісових пожеж в 2022 році</t>
  </si>
  <si>
    <t>2.5. Державному підприємству «Кременчуцьке лісове господарство» на придбання ранцевих вогнегасників у 2022 році</t>
  </si>
  <si>
    <t>2.6. Державному підприємству «Гадяцьке лісове господарство» на придбання ранцевих вогнегасників у 2022 році</t>
  </si>
  <si>
    <t>2.7. Державному підприємству "Гадяцьке лісове господарство" на придбання пожежного модуля для гасіння лісових пожеж у 2022 році</t>
  </si>
  <si>
    <t>2.8.Державному підприємству "Гадяцьке лісове господарство" на здійснення попереджувальних притипожежних заходів на землях державного лісового фонду та землях запасу сільських та селещних рад у 2022 році</t>
  </si>
  <si>
    <t>Всього по коштах, тис. грн.</t>
  </si>
  <si>
    <t>х</t>
  </si>
  <si>
    <t>Фінансування природоохоронних заходів з Фонду охорони навколишнього природного середовища Полтавської області у 2022 році на виконання обласної програми "Питна вода Полтавщини" на 2022-2027роки</t>
  </si>
  <si>
    <t>(тис.грн.)</t>
  </si>
  <si>
    <t>1.3.Комунальному підприємству Полтавської обласної ради "Полтававодоканал" на придбання повітродувок із шафою керування для очистки стічних вод на очисних каналізаційних спорудах.</t>
  </si>
  <si>
    <t>1.4.Комунальному підприємству Полтавської обласної ради "Полтававодоканал" на придбання насосного обладнання для каналізаційних насосних станцій перекачки стічних вод.</t>
  </si>
  <si>
    <t>1.5.Комунальному підприємству Полтавської обласної ради "Полтававодоканал" на придбання насосного обладнання для очисних каналізаційних споруд.</t>
  </si>
  <si>
    <t>3.1.Комунальному підприємству Полтавської обласної ради "Полтававодоканал" на придбання спеціалізованої техніки для прочистки каналізаційних мереж (комбінований каналопромивний автомобіль на базі шасі RENAULT).</t>
  </si>
  <si>
    <t>Фінансування природоохоронних заходів з Фонду охорони навколишнього природного середовища Полтавської області у 2020 році на виконання Регіональної цільової програми розвитку водного господарства та екологічного оздоровлення басейну річки Дніпро у Полтавській області на період                    до 2021 року</t>
  </si>
  <si>
    <t>Профінансовано на 01.01.2021</t>
  </si>
  <si>
    <t>Залишок коштів на 01.01.2021</t>
  </si>
  <si>
    <t>Фінансування природоохоронних заходів з Фонду охорони навколишнього природного середовища Полтавської області у 2020 році на виконання Програми охорони довкілля, раціонального використання природних ресурсів та забезпечення екологічної безпеки з урахуванням регіональних пріоритетів Полтавської області на 2017-2021 роки ("Довкілля")</t>
  </si>
  <si>
    <t>Місцеві бюджети</t>
  </si>
  <si>
    <t xml:space="preserve">Кількість населення області, </t>
  </si>
  <si>
    <t xml:space="preserve">Планові обсяги фінансування </t>
  </si>
  <si>
    <t>Фактичні обсяги фінансування</t>
  </si>
  <si>
    <t>тис. осіб*</t>
  </si>
  <si>
    <t>Всього, (тис.грн.)</t>
  </si>
  <si>
    <t>На одного мешканця, грн.</t>
  </si>
  <si>
    <t>Обласний бюджет (Фонд охорони навколишнього природного середовища)</t>
  </si>
  <si>
    <t>Районні бюджети</t>
  </si>
  <si>
    <t>Інші джерела фінансування</t>
  </si>
  <si>
    <t>ВСЬОГО</t>
  </si>
  <si>
    <t>Фінансування природоохоронних заходів з Фонду охорони навколишнього природного середовища Полтавської області у 2020 році на виконання Комплексної програми поводження з твердими побутовими відходами у Полтавській області на 2017-2021 роки</t>
  </si>
  <si>
    <t>6.1. Департаменту будівництва, містобудування і архітектури та житлово-комунального господарства Полтавської обласної державної адміністрації на реконструкцію існуючого невпорядкованого сміттєзвалища під полігон твердих побутових відходів для міста Пирятин Пирятинського району Полтавської області.</t>
  </si>
  <si>
    <t>6.3. Департаменту будівництва, містобудування і архітектури та житлово-комунального господарства Полтавської обласної державної адміністрації  на придбання машин для збору, транспортування та складування побутових відходів.</t>
  </si>
  <si>
    <t>6.4. Оржицькій селищній раді Оржицького району Полтавської області на придбання обладнання та машин для збору, транспортування та складування побутових, сільськогосподарських та промислових  відходів виробництва.</t>
  </si>
  <si>
    <t>Фінансування природоохоронних заходів за рахунок  коштів фонду охорони навколишнього природного середовища Полтавської області у 2024 році</t>
  </si>
  <si>
    <t xml:space="preserve">Профінансо-вано на </t>
  </si>
  <si>
    <t>Залишок коштів на</t>
  </si>
  <si>
    <t>Фінансування природоохоронних заходів за рахунок  коштів фонду охорони навколишнього природного середовища Полтавської області впродовж січня - травня 2024 року не здійснювалось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</si>
</sst>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 &quot;;&quot;-&quot;#,##0.00&quot;  &quot;;&quot; -&quot;00&quot;  &quot;;&quot; &quot;@&quot; &quot;"/>
    <numFmt numFmtId="165" formatCode="#,##0.000"/>
    <numFmt numFmtId="166" formatCode="#,##0.0"/>
    <numFmt numFmtId="167" formatCode="0.0%"/>
  </numFmts>
  <fonts count="30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i/>
      <sz val="12"/>
      <color rgb="FFFFFFFF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8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b/>
      <sz val="8"/>
      <color rgb="FFFF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  <fill>
      <patternFill patternType="solid">
        <fgColor rgb="FFB8CCE4"/>
        <bgColor rgb="FFB8CCE4"/>
      </patternFill>
    </fill>
    <fill>
      <patternFill patternType="solid">
        <fgColor rgb="FFC4D79B"/>
        <bgColor rgb="FFC4D79B"/>
      </patternFill>
    </fill>
    <fill>
      <patternFill patternType="solid">
        <fgColor rgb="FFE6B8B7"/>
        <bgColor rgb="FFE6B8B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67" fontId="2" fillId="0" borderId="0" xfId="0" applyNumberFormat="1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7" fontId="3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167" fontId="4" fillId="3" borderId="1" xfId="0" applyNumberFormat="1" applyFont="1" applyFill="1" applyBorder="1" applyAlignment="1">
      <alignment horizontal="center" vertical="top" wrapText="1"/>
    </xf>
    <xf numFmtId="167" fontId="4" fillId="3" borderId="1" xfId="0" applyNumberFormat="1" applyFont="1" applyFill="1" applyBorder="1" applyAlignment="1">
      <alignment vertical="top" wrapText="1"/>
    </xf>
    <xf numFmtId="165" fontId="3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wrapText="1"/>
    </xf>
    <xf numFmtId="167" fontId="3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65" fontId="6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Fill="1" applyBorder="1" applyAlignment="1">
      <alignment horizontal="left" vertical="top" wrapText="1"/>
    </xf>
    <xf numFmtId="0" fontId="3" fillId="4" borderId="0" xfId="0" applyFont="1" applyFill="1" applyAlignment="1">
      <alignment vertical="top" wrapText="1"/>
    </xf>
    <xf numFmtId="0" fontId="5" fillId="4" borderId="1" xfId="0" applyFont="1" applyFill="1" applyBorder="1" applyAlignment="1">
      <alignment wrapText="1"/>
    </xf>
    <xf numFmtId="165" fontId="3" fillId="4" borderId="1" xfId="0" applyNumberFormat="1" applyFont="1" applyFill="1" applyBorder="1" applyAlignment="1">
      <alignment horizontal="center" vertical="center" wrapText="1"/>
    </xf>
    <xf numFmtId="167" fontId="3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165" fontId="2" fillId="2" borderId="0" xfId="0" applyNumberFormat="1" applyFont="1" applyFill="1" applyAlignment="1">
      <alignment horizontal="center" vertical="top" wrapText="1"/>
    </xf>
    <xf numFmtId="167" fontId="2" fillId="2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 wrapText="1"/>
    </xf>
    <xf numFmtId="165" fontId="9" fillId="2" borderId="0" xfId="0" applyNumberFormat="1" applyFont="1" applyFill="1" applyAlignment="1">
      <alignment horizontal="right" vertical="top" wrapText="1"/>
    </xf>
    <xf numFmtId="0" fontId="10" fillId="2" borderId="0" xfId="0" applyFont="1" applyFill="1" applyAlignment="1">
      <alignment horizontal="center" vertical="top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165" fontId="10" fillId="2" borderId="0" xfId="0" applyNumberFormat="1" applyFont="1" applyFill="1" applyAlignment="1">
      <alignment horizontal="left" vertical="top" wrapText="1"/>
    </xf>
    <xf numFmtId="49" fontId="10" fillId="2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165" fontId="11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167" fontId="7" fillId="2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167" fontId="7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1" xfId="0" applyFill="1" applyBorder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horizontal="right" vertical="top" wrapText="1"/>
    </xf>
    <xf numFmtId="166" fontId="8" fillId="0" borderId="1" xfId="0" applyNumberFormat="1" applyFont="1" applyFill="1" applyBorder="1" applyAlignment="1">
      <alignment horizontal="right" vertical="top" wrapText="1"/>
    </xf>
    <xf numFmtId="165" fontId="0" fillId="0" borderId="0" xfId="0" applyNumberFormat="1" applyAlignment="1">
      <alignment horizontal="right" vertical="top" wrapText="1"/>
    </xf>
    <xf numFmtId="0" fontId="6" fillId="5" borderId="1" xfId="0" applyFont="1" applyFill="1" applyBorder="1" applyAlignment="1">
      <alignment horizontal="left" vertical="top" wrapText="1"/>
    </xf>
    <xf numFmtId="166" fontId="6" fillId="5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13" fillId="5" borderId="1" xfId="0" applyNumberFormat="1" applyFont="1" applyFill="1" applyBorder="1" applyAlignment="1">
      <alignment horizontal="right" vertical="top" wrapText="1"/>
    </xf>
    <xf numFmtId="165" fontId="14" fillId="0" borderId="0" xfId="0" applyNumberFormat="1" applyFont="1" applyAlignment="1">
      <alignment horizontal="right" vertical="top" wrapText="1"/>
    </xf>
    <xf numFmtId="166" fontId="13" fillId="5" borderId="1" xfId="0" applyNumberFormat="1" applyFont="1" applyFill="1" applyBorder="1" applyAlignment="1">
      <alignment horizontal="right" vertical="top" wrapText="1"/>
    </xf>
    <xf numFmtId="165" fontId="6" fillId="5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164" fontId="6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6" borderId="0" xfId="0" applyFont="1" applyFill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3" fillId="6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66" fontId="2" fillId="6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 wrapText="1"/>
    </xf>
    <xf numFmtId="166" fontId="3" fillId="6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6" borderId="0" xfId="0" applyFont="1" applyFill="1" applyAlignment="1">
      <alignment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166" fontId="3" fillId="6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7" fillId="0" borderId="0" xfId="0" applyFont="1" applyFill="1" applyAlignment="1">
      <alignment horizontal="left" vertical="top"/>
    </xf>
    <xf numFmtId="0" fontId="19" fillId="0" borderId="0" xfId="0" applyFont="1" applyFill="1" applyAlignment="1">
      <alignment horizontal="righ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20" fillId="0" borderId="0" xfId="0" applyFont="1" applyFill="1"/>
    <xf numFmtId="0" fontId="18" fillId="0" borderId="1" xfId="0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left" vertical="top"/>
    </xf>
    <xf numFmtId="3" fontId="18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Fill="1" applyAlignment="1">
      <alignment horizontal="center" vertical="top" wrapText="1"/>
    </xf>
    <xf numFmtId="0" fontId="0" fillId="0" borderId="0" xfId="0" applyFont="1"/>
    <xf numFmtId="0" fontId="22" fillId="0" borderId="0" xfId="0" applyFont="1" applyFill="1" applyAlignment="1">
      <alignment horizontal="left" vertical="top"/>
    </xf>
    <xf numFmtId="0" fontId="2" fillId="0" borderId="0" xfId="0" applyFont="1"/>
    <xf numFmtId="0" fontId="22" fillId="0" borderId="0" xfId="0" applyFont="1" applyAlignment="1">
      <alignment horizontal="left" vertical="top"/>
    </xf>
    <xf numFmtId="0" fontId="23" fillId="0" borderId="0" xfId="0" applyFont="1"/>
    <xf numFmtId="0" fontId="24" fillId="0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4" fillId="0" borderId="1" xfId="0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top"/>
    </xf>
    <xf numFmtId="0" fontId="27" fillId="0" borderId="0" xfId="0" applyFont="1" applyFill="1"/>
    <xf numFmtId="0" fontId="28" fillId="0" borderId="0" xfId="0" applyFont="1" applyFill="1" applyAlignment="1">
      <alignment vertical="top" wrapText="1"/>
    </xf>
    <xf numFmtId="0" fontId="28" fillId="0" borderId="0" xfId="0" applyFont="1" applyFill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6" fontId="28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vertical="top" wrapText="1"/>
    </xf>
    <xf numFmtId="165" fontId="26" fillId="0" borderId="1" xfId="0" applyNumberFormat="1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/>
    </xf>
    <xf numFmtId="0" fontId="29" fillId="0" borderId="0" xfId="0" applyFont="1" applyFill="1"/>
    <xf numFmtId="3" fontId="26" fillId="0" borderId="1" xfId="0" applyNumberFormat="1" applyFont="1" applyFill="1" applyBorder="1" applyAlignment="1">
      <alignment horizontal="center" vertical="top" wrapText="1"/>
    </xf>
    <xf numFmtId="0" fontId="26" fillId="0" borderId="0" xfId="0" applyFont="1" applyFill="1" applyAlignment="1">
      <alignment vertical="top" wrapText="1"/>
    </xf>
    <xf numFmtId="0" fontId="26" fillId="0" borderId="0" xfId="0" applyFont="1" applyFill="1" applyAlignment="1">
      <alignment horizontal="center" vertical="top" wrapText="1"/>
    </xf>
    <xf numFmtId="0" fontId="14" fillId="0" borderId="0" xfId="0" applyFont="1"/>
    <xf numFmtId="0" fontId="7" fillId="0" borderId="0" xfId="0" applyFont="1"/>
    <xf numFmtId="0" fontId="17" fillId="0" borderId="0" xfId="0" applyFont="1" applyAlignment="1">
      <alignment horizontal="left" vertical="top"/>
    </xf>
    <xf numFmtId="0" fontId="27" fillId="0" borderId="0" xfId="0" applyFont="1"/>
    <xf numFmtId="0" fontId="26" fillId="2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Обычный" xfId="0" builtinId="0" customBuiltin="1"/>
    <cellStyle name="Финансовый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uk-UA" sz="1400" b="1" i="0" u="none" strike="noStrike" kern="1200" cap="none" spc="0" baseline="0">
                <a:solidFill>
                  <a:srgbClr val="333333"/>
                </a:solidFill>
                <a:uFillTx/>
                <a:latin typeface="Times New Roman"/>
                <a:ea typeface="Times New Roman"/>
                <a:cs typeface="Times New Roman"/>
              </a:rPr>
              <a:t>Фінансування природоохоронних заходів за рахунок  коштів фонду охорони навколишнього природного середовища Полтавської області у 2020 році (станом на 01.01.2021 р.)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view3D>
      <c:rotX val="14"/>
      <c:rotY val="19"/>
      <c:rAngAx val="1"/>
    </c:view3D>
    <c:floor>
      <c:thickness val="0"/>
      <c:spPr>
        <a:noFill/>
        <a:ln>
          <a:noFill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val>
            <c:numRef>
              <c:f>''!A1:A1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''!A1:A1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''!A1:A1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77933C"/>
            </a:solidFill>
            <a:ln>
              <a:noFill/>
            </a:ln>
          </c:spPr>
          <c:invertIfNegative val="0"/>
          <c:val>
            <c:numRef>
              <c:f>''!A1:A1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''!A1:A1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''!A1:A1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5198719"/>
        <c:axId val="405201215"/>
        <c:axId val="0"/>
      </c:bar3DChart>
      <c:valAx>
        <c:axId val="40520121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405198719"/>
        <c:crosses val="autoZero"/>
        <c:crossBetween val="between"/>
      </c:valAx>
      <c:catAx>
        <c:axId val="40519871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uk-UA"/>
          </a:p>
        </c:txPr>
        <c:crossAx val="4052012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482907162377908"/>
          <c:y val="0.2863075384435745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5" b="0" i="0" u="none" strike="noStrike" kern="1200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12701" cap="flat">
      <a:solidFill>
        <a:srgbClr val="77933C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ru-RU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53" cy="4924428"/>
    <xdr:graphicFrame macro="">
      <xdr:nvGraphicFramePr>
        <xdr:cNvPr id="2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B7" sqref="B7"/>
    </sheetView>
  </sheetViews>
  <sheetFormatPr defaultRowHeight="15" x14ac:dyDescent="0.25"/>
  <cols>
    <col min="1" max="1" width="3.42578125" customWidth="1"/>
    <col min="2" max="2" width="34.5703125" customWidth="1"/>
    <col min="3" max="3" width="15.28515625" customWidth="1"/>
    <col min="4" max="4" width="13.7109375" customWidth="1"/>
    <col min="5" max="5" width="13.42578125" customWidth="1"/>
    <col min="6" max="6" width="11.28515625" customWidth="1"/>
    <col min="7" max="7" width="27.28515625" customWidth="1"/>
  </cols>
  <sheetData>
    <row r="1" spans="1:7" ht="41.25" customHeight="1" x14ac:dyDescent="0.25">
      <c r="A1" s="1"/>
      <c r="B1" s="63" t="s">
        <v>231</v>
      </c>
      <c r="C1" s="63"/>
      <c r="D1" s="63"/>
      <c r="E1" s="63"/>
      <c r="F1" s="63"/>
      <c r="G1" s="63"/>
    </row>
    <row r="2" spans="1:7" x14ac:dyDescent="0.25">
      <c r="A2" s="1"/>
      <c r="B2" s="4"/>
      <c r="C2" s="5"/>
      <c r="D2" s="6"/>
      <c r="E2" s="5"/>
      <c r="F2" s="7"/>
      <c r="G2" s="1"/>
    </row>
    <row r="3" spans="1:7" ht="28.5" x14ac:dyDescent="0.25">
      <c r="A3" s="1"/>
      <c r="B3" s="8" t="s">
        <v>1</v>
      </c>
      <c r="C3" s="8" t="s">
        <v>2</v>
      </c>
      <c r="D3" s="9" t="s">
        <v>232</v>
      </c>
      <c r="E3" s="8" t="s">
        <v>233</v>
      </c>
      <c r="F3" s="10" t="s">
        <v>5</v>
      </c>
      <c r="G3" s="8"/>
    </row>
    <row r="5" spans="1:7" x14ac:dyDescent="0.25">
      <c r="B5" t="s">
        <v>234</v>
      </c>
    </row>
  </sheetData>
  <mergeCells count="1">
    <mergeCell ref="B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B1" workbookViewId="0"/>
  </sheetViews>
  <sheetFormatPr defaultRowHeight="15" x14ac:dyDescent="0.25"/>
  <cols>
    <col min="1" max="1" width="2.7109375" style="167" hidden="1" customWidth="1"/>
    <col min="2" max="2" width="51.85546875" style="167" customWidth="1"/>
    <col min="3" max="3" width="10.7109375" style="167" customWidth="1"/>
    <col min="4" max="4" width="11" style="167" customWidth="1"/>
    <col min="5" max="5" width="9.5703125" style="167" customWidth="1"/>
    <col min="6" max="6" width="3.140625" style="125" hidden="1" customWidth="1"/>
    <col min="7" max="7" width="9.140625" style="167" customWidth="1"/>
    <col min="8" max="16384" width="9.140625" style="167"/>
  </cols>
  <sheetData>
    <row r="1" spans="2:6" ht="71.25" customHeight="1" x14ac:dyDescent="0.25">
      <c r="B1" s="135" t="s">
        <v>215</v>
      </c>
      <c r="C1" s="135"/>
      <c r="D1" s="135"/>
      <c r="E1" s="135"/>
    </row>
    <row r="2" spans="2:6" x14ac:dyDescent="0.25">
      <c r="E2" s="168" t="s">
        <v>207</v>
      </c>
      <c r="F2" s="169"/>
    </row>
    <row r="3" spans="2:6" s="170" customFormat="1" ht="38.25" customHeight="1" x14ac:dyDescent="0.2">
      <c r="B3" s="155" t="s">
        <v>1</v>
      </c>
      <c r="C3" s="155" t="s">
        <v>2</v>
      </c>
      <c r="D3" s="171" t="s">
        <v>213</v>
      </c>
      <c r="E3" s="171" t="s">
        <v>214</v>
      </c>
      <c r="F3" s="125"/>
    </row>
    <row r="4" spans="2:6" s="170" customFormat="1" ht="78.75" customHeight="1" x14ac:dyDescent="0.2">
      <c r="B4" s="156"/>
      <c r="C4" s="172"/>
      <c r="D4" s="173"/>
      <c r="E4" s="173"/>
      <c r="F4" s="125">
        <v>1</v>
      </c>
    </row>
    <row r="5" spans="2:6" x14ac:dyDescent="0.25">
      <c r="B5" s="156"/>
      <c r="C5" s="174"/>
      <c r="D5" s="174"/>
      <c r="E5" s="174"/>
      <c r="F5" s="169">
        <v>1</v>
      </c>
    </row>
    <row r="6" spans="2:6" ht="45.75" customHeight="1" x14ac:dyDescent="0.25">
      <c r="B6" s="156"/>
      <c r="C6" s="175"/>
      <c r="D6" s="175"/>
      <c r="E6" s="175"/>
      <c r="F6" s="125">
        <v>1</v>
      </c>
    </row>
    <row r="7" spans="2:6" x14ac:dyDescent="0.25">
      <c r="B7" s="156"/>
      <c r="C7" s="175"/>
      <c r="D7" s="175"/>
      <c r="E7" s="175"/>
      <c r="F7" s="125">
        <v>1</v>
      </c>
    </row>
    <row r="8" spans="2:6" x14ac:dyDescent="0.25">
      <c r="B8" s="156"/>
      <c r="C8" s="175"/>
      <c r="D8" s="175"/>
      <c r="E8" s="175"/>
      <c r="F8" s="125">
        <v>1</v>
      </c>
    </row>
    <row r="9" spans="2:6" x14ac:dyDescent="0.25">
      <c r="B9" s="59"/>
      <c r="C9" s="175"/>
      <c r="D9" s="175"/>
      <c r="E9" s="175"/>
      <c r="F9" s="125">
        <v>1</v>
      </c>
    </row>
    <row r="10" spans="2:6" x14ac:dyDescent="0.25">
      <c r="B10" s="156"/>
      <c r="C10" s="175"/>
      <c r="D10" s="175"/>
      <c r="E10" s="175"/>
      <c r="F10" s="125">
        <v>1</v>
      </c>
    </row>
    <row r="11" spans="2:6" x14ac:dyDescent="0.25">
      <c r="B11" s="156"/>
      <c r="C11" s="174"/>
      <c r="D11" s="174"/>
      <c r="E11" s="174"/>
      <c r="F11" s="125">
        <v>1</v>
      </c>
    </row>
    <row r="12" spans="2:6" x14ac:dyDescent="0.25">
      <c r="B12" s="156"/>
      <c r="C12" s="175"/>
      <c r="D12" s="175"/>
      <c r="E12" s="175"/>
      <c r="F12" s="125">
        <v>1</v>
      </c>
    </row>
    <row r="13" spans="2:6" x14ac:dyDescent="0.25">
      <c r="B13" s="156"/>
      <c r="C13" s="175"/>
      <c r="D13" s="175"/>
      <c r="E13" s="175"/>
      <c r="F13" s="125">
        <v>1</v>
      </c>
    </row>
    <row r="14" spans="2:6" x14ac:dyDescent="0.25">
      <c r="B14" s="156"/>
      <c r="C14" s="175"/>
      <c r="D14" s="175"/>
      <c r="E14" s="175"/>
      <c r="F14" s="125">
        <v>1</v>
      </c>
    </row>
    <row r="15" spans="2:6" x14ac:dyDescent="0.25">
      <c r="B15" s="156"/>
      <c r="C15" s="175"/>
      <c r="D15" s="175"/>
      <c r="E15" s="175"/>
      <c r="F15" s="125">
        <v>1</v>
      </c>
    </row>
    <row r="16" spans="2:6" x14ac:dyDescent="0.25">
      <c r="B16" s="156"/>
      <c r="C16" s="175"/>
      <c r="D16" s="175"/>
      <c r="E16" s="175"/>
      <c r="F16" s="125">
        <v>1</v>
      </c>
    </row>
    <row r="17" spans="2:6" x14ac:dyDescent="0.25">
      <c r="B17" s="156"/>
      <c r="C17" s="174"/>
      <c r="D17" s="174"/>
      <c r="E17" s="174"/>
      <c r="F17" s="125">
        <v>1</v>
      </c>
    </row>
    <row r="18" spans="2:6" x14ac:dyDescent="0.25">
      <c r="B18" s="156"/>
      <c r="C18" s="175"/>
      <c r="D18" s="175"/>
      <c r="E18" s="175"/>
      <c r="F18" s="125">
        <v>1</v>
      </c>
    </row>
    <row r="19" spans="2:6" ht="45" customHeight="1" x14ac:dyDescent="0.25">
      <c r="B19" s="156"/>
      <c r="C19" s="175"/>
      <c r="D19" s="175"/>
      <c r="E19" s="175"/>
      <c r="F19" s="125">
        <v>1</v>
      </c>
    </row>
    <row r="20" spans="2:6" x14ac:dyDescent="0.25">
      <c r="B20" s="156"/>
      <c r="C20" s="174"/>
      <c r="D20" s="174"/>
      <c r="E20" s="174"/>
      <c r="F20" s="125">
        <v>1</v>
      </c>
    </row>
    <row r="21" spans="2:6" x14ac:dyDescent="0.25">
      <c r="B21" s="156"/>
      <c r="C21" s="174"/>
      <c r="D21" s="174"/>
      <c r="E21" s="174"/>
      <c r="F21" s="125">
        <v>1</v>
      </c>
    </row>
    <row r="22" spans="2:6" x14ac:dyDescent="0.25">
      <c r="B22" s="156"/>
      <c r="C22" s="175"/>
      <c r="D22" s="175"/>
      <c r="E22" s="175"/>
      <c r="F22" s="125">
        <v>1</v>
      </c>
    </row>
    <row r="23" spans="2:6" ht="60.75" customHeight="1" x14ac:dyDescent="0.25">
      <c r="B23" s="156"/>
      <c r="C23" s="175"/>
      <c r="D23" s="175"/>
      <c r="E23" s="175"/>
      <c r="F23" s="125">
        <v>1</v>
      </c>
    </row>
    <row r="24" spans="2:6" x14ac:dyDescent="0.25">
      <c r="B24" s="156"/>
      <c r="C24" s="175"/>
      <c r="D24" s="175"/>
      <c r="E24" s="175"/>
      <c r="F24" s="125">
        <v>1</v>
      </c>
    </row>
    <row r="25" spans="2:6" x14ac:dyDescent="0.25">
      <c r="B25" s="156"/>
      <c r="C25" s="175"/>
      <c r="D25" s="175"/>
      <c r="E25" s="175"/>
      <c r="F25" s="125">
        <v>1</v>
      </c>
    </row>
    <row r="26" spans="2:6" x14ac:dyDescent="0.25">
      <c r="B26" s="156"/>
      <c r="C26" s="174"/>
      <c r="D26" s="174"/>
      <c r="E26" s="174"/>
      <c r="F26" s="125">
        <v>1</v>
      </c>
    </row>
    <row r="27" spans="2:6" s="170" customFormat="1" ht="12.75" x14ac:dyDescent="0.2">
      <c r="B27" s="160" t="s">
        <v>204</v>
      </c>
      <c r="C27" s="161">
        <f>SUM(C4:C26)</f>
        <v>0</v>
      </c>
      <c r="D27" s="161">
        <f>SUM(D4:D26)</f>
        <v>0</v>
      </c>
      <c r="E27" s="161">
        <f>SUM(E4:E26)</f>
        <v>0</v>
      </c>
      <c r="F27" s="125"/>
    </row>
    <row r="28" spans="2:6" x14ac:dyDescent="0.25">
      <c r="B28" s="130" t="s">
        <v>28</v>
      </c>
      <c r="C28" s="133">
        <f>SUM(F4:F26)</f>
        <v>23</v>
      </c>
      <c r="D28" s="131" t="s">
        <v>205</v>
      </c>
      <c r="E28" s="131" t="s">
        <v>205</v>
      </c>
    </row>
    <row r="29" spans="2:6" x14ac:dyDescent="0.25">
      <c r="F29" s="169"/>
    </row>
    <row r="30" spans="2:6" x14ac:dyDescent="0.25">
      <c r="F30" s="169"/>
    </row>
    <row r="31" spans="2:6" x14ac:dyDescent="0.25">
      <c r="F31" s="169"/>
    </row>
    <row r="32" spans="2:6" x14ac:dyDescent="0.25">
      <c r="F32" s="169"/>
    </row>
    <row r="33" spans="6:6" x14ac:dyDescent="0.25">
      <c r="F33" s="169"/>
    </row>
    <row r="34" spans="6:6" x14ac:dyDescent="0.25">
      <c r="F34" s="169"/>
    </row>
    <row r="35" spans="6:6" x14ac:dyDescent="0.25">
      <c r="F35" s="169"/>
    </row>
    <row r="36" spans="6:6" x14ac:dyDescent="0.25">
      <c r="F36" s="169"/>
    </row>
    <row r="37" spans="6:6" x14ac:dyDescent="0.25">
      <c r="F37" s="169"/>
    </row>
    <row r="38" spans="6:6" x14ac:dyDescent="0.25">
      <c r="F38" s="169"/>
    </row>
    <row r="39" spans="6:6" x14ac:dyDescent="0.25">
      <c r="F39" s="169"/>
    </row>
    <row r="40" spans="6:6" x14ac:dyDescent="0.25">
      <c r="F40" s="169"/>
    </row>
    <row r="41" spans="6:6" x14ac:dyDescent="0.25">
      <c r="F41" s="169"/>
    </row>
    <row r="42" spans="6:6" x14ac:dyDescent="0.25">
      <c r="F42" s="169"/>
    </row>
    <row r="43" spans="6:6" x14ac:dyDescent="0.25">
      <c r="F43" s="169"/>
    </row>
    <row r="44" spans="6:6" x14ac:dyDescent="0.25">
      <c r="F44" s="169"/>
    </row>
    <row r="45" spans="6:6" x14ac:dyDescent="0.25">
      <c r="F45" s="169"/>
    </row>
  </sheetData>
  <autoFilter ref="D1:E45">
    <filterColumn colId="0" showButton="0"/>
  </autoFilter>
  <mergeCells count="1">
    <mergeCell ref="B1:E1"/>
  </mergeCells>
  <pageMargins left="1.1811023622047201" right="0.39370078740157505" top="0.39370078740157505" bottom="0.39370078740157505" header="0" footer="0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8"/>
  <sheetViews>
    <sheetView workbookViewId="0"/>
  </sheetViews>
  <sheetFormatPr defaultRowHeight="15" x14ac:dyDescent="0.25"/>
  <cols>
    <col min="1" max="4" width="9.140625" customWidth="1"/>
    <col min="5" max="5" width="43.140625" customWidth="1"/>
    <col min="6" max="6" width="26.7109375" customWidth="1"/>
    <col min="7" max="7" width="17.42578125" customWidth="1"/>
    <col min="8" max="8" width="15.42578125" customWidth="1"/>
    <col min="9" max="9" width="17" customWidth="1"/>
    <col min="10" max="10" width="13.140625" bestFit="1" customWidth="1"/>
    <col min="11" max="11" width="9.140625" customWidth="1"/>
  </cols>
  <sheetData>
    <row r="2" spans="4:10" ht="15.75" thickBot="1" x14ac:dyDescent="0.3"/>
    <row r="3" spans="4:10" ht="32.25" thickBot="1" x14ac:dyDescent="0.3">
      <c r="D3" s="186" t="s">
        <v>37</v>
      </c>
      <c r="E3" s="186" t="s">
        <v>216</v>
      </c>
      <c r="F3" s="176" t="s">
        <v>217</v>
      </c>
      <c r="G3" s="187" t="s">
        <v>218</v>
      </c>
      <c r="H3" s="187"/>
      <c r="I3" s="187" t="s">
        <v>219</v>
      </c>
      <c r="J3" s="187"/>
    </row>
    <row r="4" spans="4:10" ht="48" thickBot="1" x14ac:dyDescent="0.3">
      <c r="D4" s="186"/>
      <c r="E4" s="186"/>
      <c r="F4" s="177" t="s">
        <v>220</v>
      </c>
      <c r="G4" s="178" t="s">
        <v>221</v>
      </c>
      <c r="H4" s="178" t="s">
        <v>222</v>
      </c>
      <c r="I4" s="178" t="s">
        <v>221</v>
      </c>
      <c r="J4" s="178" t="s">
        <v>222</v>
      </c>
    </row>
    <row r="5" spans="4:10" ht="32.25" thickBot="1" x14ac:dyDescent="0.3">
      <c r="D5" s="179">
        <v>1</v>
      </c>
      <c r="E5" s="178" t="s">
        <v>223</v>
      </c>
      <c r="F5" s="187">
        <v>1381451</v>
      </c>
      <c r="G5" s="180">
        <v>57726.55</v>
      </c>
      <c r="H5" s="181">
        <f>SUM(G5/F5)*1000</f>
        <v>41.786896531255906</v>
      </c>
      <c r="I5" s="180">
        <v>7935.8720000000003</v>
      </c>
      <c r="J5" s="181">
        <f>SUM(I5/F5)*1000</f>
        <v>5.7445917372385997</v>
      </c>
    </row>
    <row r="6" spans="4:10" ht="16.5" thickBot="1" x14ac:dyDescent="0.3">
      <c r="D6" s="179">
        <v>2</v>
      </c>
      <c r="E6" s="178" t="s">
        <v>224</v>
      </c>
      <c r="F6" s="187"/>
      <c r="G6" s="180">
        <v>76949.240000000005</v>
      </c>
      <c r="H6" s="181">
        <f>SUM(G6/F5)*1000</f>
        <v>55.701751274565666</v>
      </c>
      <c r="I6" s="180">
        <v>15361.253000000001</v>
      </c>
      <c r="J6" s="181">
        <f>SUM(I6/F5)*1000</f>
        <v>11.119651004632086</v>
      </c>
    </row>
    <row r="7" spans="4:10" ht="16.5" thickBot="1" x14ac:dyDescent="0.3">
      <c r="D7" s="179">
        <v>3</v>
      </c>
      <c r="E7" s="178" t="s">
        <v>225</v>
      </c>
      <c r="F7" s="187"/>
      <c r="G7" s="180">
        <v>5167</v>
      </c>
      <c r="H7" s="181">
        <f>SUM(G7/F5)*1000</f>
        <v>3.7402701941654102</v>
      </c>
      <c r="I7" s="180">
        <v>81.7</v>
      </c>
      <c r="J7" s="181">
        <f>SUM(I7/F5)*1000</f>
        <v>5.9140715088700217E-2</v>
      </c>
    </row>
    <row r="8" spans="4:10" ht="16.5" thickBot="1" x14ac:dyDescent="0.3">
      <c r="D8" s="182"/>
      <c r="E8" s="183" t="s">
        <v>226</v>
      </c>
      <c r="F8" s="187"/>
      <c r="G8" s="184">
        <f>SUM(G5:G7)</f>
        <v>139842.79</v>
      </c>
      <c r="H8" s="185">
        <f>SUM(H5:H7)</f>
        <v>101.22891799998698</v>
      </c>
      <c r="I8" s="184">
        <f>SUM(I5:I7)</f>
        <v>23378.825000000001</v>
      </c>
      <c r="J8" s="185">
        <f>SUM(J5:J7)</f>
        <v>16.923383456959385</v>
      </c>
    </row>
  </sheetData>
  <mergeCells count="5">
    <mergeCell ref="D3:D4"/>
    <mergeCell ref="E3:E4"/>
    <mergeCell ref="G3:H3"/>
    <mergeCell ref="I3:J3"/>
    <mergeCell ref="F5:F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5" x14ac:dyDescent="0.25"/>
  <cols>
    <col min="1" max="1" width="2.7109375" style="167" customWidth="1"/>
    <col min="2" max="2" width="51.85546875" style="167" customWidth="1"/>
    <col min="3" max="3" width="10.7109375" style="167" customWidth="1"/>
    <col min="4" max="4" width="11" style="167" customWidth="1"/>
    <col min="5" max="5" width="9.5703125" style="167" customWidth="1"/>
    <col min="6" max="6" width="3.140625" style="125" customWidth="1"/>
    <col min="7" max="7" width="9.140625" style="167" customWidth="1"/>
    <col min="8" max="16384" width="9.140625" style="167"/>
  </cols>
  <sheetData>
    <row r="1" spans="1:6" ht="63.75" customHeight="1" x14ac:dyDescent="0.25">
      <c r="B1" s="135" t="s">
        <v>227</v>
      </c>
      <c r="C1" s="135"/>
      <c r="D1" s="135"/>
      <c r="E1" s="135"/>
    </row>
    <row r="2" spans="1:6" x14ac:dyDescent="0.25">
      <c r="E2" s="168" t="s">
        <v>207</v>
      </c>
      <c r="F2" s="169"/>
    </row>
    <row r="3" spans="1:6" ht="51" x14ac:dyDescent="0.25">
      <c r="A3" s="170"/>
      <c r="B3" s="155" t="s">
        <v>1</v>
      </c>
      <c r="C3" s="155" t="s">
        <v>2</v>
      </c>
      <c r="D3" s="171" t="s">
        <v>213</v>
      </c>
      <c r="E3" s="171" t="s">
        <v>214</v>
      </c>
    </row>
    <row r="4" spans="1:6" ht="105" x14ac:dyDescent="0.25">
      <c r="B4" s="156" t="s">
        <v>228</v>
      </c>
      <c r="C4" s="174" t="e">
        <f>SUM('2023'!#REF!)</f>
        <v>#REF!</v>
      </c>
      <c r="D4" s="174" t="e">
        <f>SUM('2023'!#REF!)</f>
        <v>#REF!</v>
      </c>
      <c r="E4" s="174" t="e">
        <f>SUM('2023'!#REF!)</f>
        <v>#REF!</v>
      </c>
      <c r="F4" s="169">
        <v>1</v>
      </c>
    </row>
    <row r="5" spans="1:6" ht="75" x14ac:dyDescent="0.25">
      <c r="B5" s="156" t="s">
        <v>229</v>
      </c>
      <c r="C5" s="175" t="e">
        <f>SUM('2023'!#REF!)</f>
        <v>#REF!</v>
      </c>
      <c r="D5" s="175" t="e">
        <f>SUM('2023'!#REF!)</f>
        <v>#REF!</v>
      </c>
      <c r="E5" s="175" t="e">
        <f>SUM('2023'!#REF!)</f>
        <v>#REF!</v>
      </c>
      <c r="F5" s="125">
        <v>1</v>
      </c>
    </row>
    <row r="6" spans="1:6" ht="75" x14ac:dyDescent="0.25">
      <c r="B6" s="156" t="s">
        <v>230</v>
      </c>
      <c r="C6" s="175" t="e">
        <f>SUM('2023'!#REF!)</f>
        <v>#REF!</v>
      </c>
      <c r="D6" s="175" t="e">
        <f>SUM('2023'!#REF!)</f>
        <v>#REF!</v>
      </c>
      <c r="E6" s="175" t="e">
        <f>SUM('2023'!#REF!)</f>
        <v>#REF!</v>
      </c>
      <c r="F6" s="125">
        <v>1</v>
      </c>
    </row>
    <row r="7" spans="1:6" x14ac:dyDescent="0.25">
      <c r="A7" s="170"/>
      <c r="B7" s="160" t="s">
        <v>204</v>
      </c>
      <c r="C7" s="161" t="e">
        <f>SUM(C4:C6)</f>
        <v>#REF!</v>
      </c>
      <c r="D7" s="161" t="e">
        <f>SUM(D4:D6)</f>
        <v>#REF!</v>
      </c>
      <c r="E7" s="161" t="e">
        <f>SUM(E4:E6)</f>
        <v>#REF!</v>
      </c>
    </row>
    <row r="8" spans="1:6" x14ac:dyDescent="0.25">
      <c r="B8" s="130" t="s">
        <v>28</v>
      </c>
      <c r="C8" s="133">
        <f>SUM(F4:F6)</f>
        <v>3</v>
      </c>
      <c r="D8" s="131" t="s">
        <v>205</v>
      </c>
      <c r="E8" s="131" t="s">
        <v>205</v>
      </c>
    </row>
    <row r="9" spans="1:6" x14ac:dyDescent="0.25">
      <c r="F9" s="169"/>
    </row>
    <row r="10" spans="1:6" x14ac:dyDescent="0.25">
      <c r="F10" s="169"/>
    </row>
    <row r="11" spans="1:6" x14ac:dyDescent="0.25">
      <c r="F11" s="169"/>
    </row>
    <row r="12" spans="1:6" x14ac:dyDescent="0.25">
      <c r="F12" s="169"/>
    </row>
    <row r="13" spans="1:6" x14ac:dyDescent="0.25">
      <c r="F13" s="169"/>
    </row>
    <row r="14" spans="1:6" x14ac:dyDescent="0.25">
      <c r="F14" s="169"/>
    </row>
    <row r="15" spans="1:6" x14ac:dyDescent="0.25">
      <c r="F15" s="169"/>
    </row>
    <row r="16" spans="1:6" x14ac:dyDescent="0.25">
      <c r="F16" s="169"/>
    </row>
    <row r="17" spans="6:6" x14ac:dyDescent="0.25">
      <c r="F17" s="169"/>
    </row>
    <row r="18" spans="6:6" x14ac:dyDescent="0.25">
      <c r="F18" s="169"/>
    </row>
    <row r="19" spans="6:6" x14ac:dyDescent="0.25">
      <c r="F19" s="169"/>
    </row>
    <row r="20" spans="6:6" x14ac:dyDescent="0.25">
      <c r="F20" s="169"/>
    </row>
    <row r="21" spans="6:6" x14ac:dyDescent="0.25">
      <c r="F21" s="169"/>
    </row>
    <row r="22" spans="6:6" x14ac:dyDescent="0.25">
      <c r="F22" s="169"/>
    </row>
    <row r="23" spans="6:6" x14ac:dyDescent="0.25">
      <c r="F23" s="169"/>
    </row>
    <row r="24" spans="6:6" x14ac:dyDescent="0.25">
      <c r="F24" s="169"/>
    </row>
    <row r="25" spans="6:6" x14ac:dyDescent="0.25">
      <c r="F25" s="169"/>
    </row>
  </sheetData>
  <mergeCells count="1">
    <mergeCell ref="B1:E1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sqref="A1:G3"/>
    </sheetView>
  </sheetViews>
  <sheetFormatPr defaultRowHeight="15" x14ac:dyDescent="0.25"/>
  <cols>
    <col min="1" max="1" width="3.42578125" style="1" customWidth="1"/>
    <col min="2" max="2" width="34.5703125" style="59" customWidth="1"/>
    <col min="3" max="3" width="15.28515625" style="60" customWidth="1"/>
    <col min="4" max="4" width="13.7109375" style="61" customWidth="1"/>
    <col min="5" max="5" width="13.42578125" style="60" customWidth="1"/>
    <col min="6" max="6" width="11.28515625" style="62" customWidth="1"/>
    <col min="7" max="7" width="27.28515625" style="46" customWidth="1"/>
    <col min="8" max="8" width="9.140625" style="43" customWidth="1"/>
    <col min="9" max="16384" width="9.140625" style="43"/>
  </cols>
  <sheetData>
    <row r="1" spans="1:7" s="3" customFormat="1" ht="30.75" customHeight="1" x14ac:dyDescent="0.25">
      <c r="A1" s="1"/>
      <c r="B1" s="63" t="s">
        <v>0</v>
      </c>
      <c r="C1" s="63"/>
      <c r="D1" s="63"/>
      <c r="E1" s="63"/>
      <c r="F1" s="63"/>
      <c r="G1" s="63"/>
    </row>
    <row r="2" spans="1:7" s="3" customFormat="1" x14ac:dyDescent="0.25">
      <c r="A2" s="1"/>
      <c r="B2" s="4"/>
      <c r="C2" s="5"/>
      <c r="D2" s="6"/>
      <c r="E2" s="5"/>
      <c r="F2" s="7"/>
      <c r="G2" s="1"/>
    </row>
    <row r="3" spans="1:7" s="3" customFormat="1" ht="42.75" x14ac:dyDescent="0.25">
      <c r="A3" s="1"/>
      <c r="B3" s="8" t="s">
        <v>1</v>
      </c>
      <c r="C3" s="8" t="s">
        <v>2</v>
      </c>
      <c r="D3" s="9" t="s">
        <v>3</v>
      </c>
      <c r="E3" s="8" t="s">
        <v>4</v>
      </c>
      <c r="F3" s="10" t="s">
        <v>5</v>
      </c>
      <c r="G3" s="8"/>
    </row>
    <row r="4" spans="1:7" s="1" customFormat="1" ht="71.25" x14ac:dyDescent="0.25">
      <c r="B4" s="11" t="s">
        <v>6</v>
      </c>
      <c r="C4" s="12">
        <f>SUM(C5,C10,C7+C19+C24)</f>
        <v>48005</v>
      </c>
      <c r="D4" s="12">
        <f>SUM(D5,D10,D7,D19,D24)</f>
        <v>20647.311000000002</v>
      </c>
      <c r="E4" s="12">
        <f>SUM(E5,E10,E7+E19+E24)</f>
        <v>27357.688999999998</v>
      </c>
      <c r="F4" s="13">
        <f t="shared" ref="F4:F25" si="0">SUM(D4/C4)</f>
        <v>0.43010750963441313</v>
      </c>
      <c r="G4" s="14"/>
    </row>
    <row r="5" spans="1:7" s="1" customFormat="1" ht="42.75" x14ac:dyDescent="0.25">
      <c r="A5" s="2">
        <f>SUM(A6:A6)</f>
        <v>1</v>
      </c>
      <c r="B5" s="11" t="s">
        <v>7</v>
      </c>
      <c r="C5" s="15">
        <f>SUM(C6)</f>
        <v>15000</v>
      </c>
      <c r="D5" s="15">
        <f>SUM(D6:D6)</f>
        <v>5462.5</v>
      </c>
      <c r="E5" s="15">
        <f>SUM(E6:E6)</f>
        <v>9537.5</v>
      </c>
      <c r="F5" s="13">
        <f t="shared" si="0"/>
        <v>0.36416666666666669</v>
      </c>
      <c r="G5" s="14"/>
    </row>
    <row r="6" spans="1:7" s="1" customFormat="1" ht="112.5" customHeight="1" x14ac:dyDescent="0.25">
      <c r="A6" s="1">
        <v>1</v>
      </c>
      <c r="B6" s="16" t="s">
        <v>8</v>
      </c>
      <c r="C6" s="17">
        <v>15000</v>
      </c>
      <c r="D6" s="18">
        <v>5462.5</v>
      </c>
      <c r="E6" s="17">
        <f>SUM(C6-D6)</f>
        <v>9537.5</v>
      </c>
      <c r="F6" s="19">
        <f t="shared" si="0"/>
        <v>0.36416666666666669</v>
      </c>
      <c r="G6" s="20"/>
    </row>
    <row r="7" spans="1:7" s="1" customFormat="1" ht="69" customHeight="1" x14ac:dyDescent="0.25">
      <c r="A7" s="2">
        <f>SUM(A8+A9)</f>
        <v>2</v>
      </c>
      <c r="B7" s="21" t="s">
        <v>9</v>
      </c>
      <c r="C7" s="15">
        <f>SUM(C8:C9)</f>
        <v>2720</v>
      </c>
      <c r="D7" s="15">
        <f>SUM(D8:D9)</f>
        <v>674.06100000000004</v>
      </c>
      <c r="E7" s="15">
        <f>SUM(E8:E9)</f>
        <v>2045.9389999999999</v>
      </c>
      <c r="F7" s="22">
        <f t="shared" si="0"/>
        <v>0.24781654411764706</v>
      </c>
      <c r="G7" s="23"/>
    </row>
    <row r="8" spans="1:7" s="1" customFormat="1" ht="180" customHeight="1" x14ac:dyDescent="0.25">
      <c r="A8" s="1">
        <v>1</v>
      </c>
      <c r="B8" s="24" t="s">
        <v>10</v>
      </c>
      <c r="C8" s="17">
        <v>2220</v>
      </c>
      <c r="D8" s="18">
        <v>560.46100000000001</v>
      </c>
      <c r="E8" s="17">
        <f>SUM(C8-D8)</f>
        <v>1659.539</v>
      </c>
      <c r="F8" s="19">
        <f t="shared" si="0"/>
        <v>0.25245990990990991</v>
      </c>
      <c r="G8" s="16"/>
    </row>
    <row r="9" spans="1:7" s="1" customFormat="1" ht="192.75" customHeight="1" x14ac:dyDescent="0.25">
      <c r="A9" s="1">
        <v>1</v>
      </c>
      <c r="B9" s="25" t="s">
        <v>11</v>
      </c>
      <c r="C9" s="17">
        <v>500</v>
      </c>
      <c r="D9" s="18">
        <v>113.6</v>
      </c>
      <c r="E9" s="17">
        <f>SUM(C9-D9)</f>
        <v>386.4</v>
      </c>
      <c r="F9" s="19">
        <f t="shared" si="0"/>
        <v>0.22719999999999999</v>
      </c>
      <c r="G9" s="16"/>
    </row>
    <row r="10" spans="1:7" s="1" customFormat="1" ht="87.75" customHeight="1" x14ac:dyDescent="0.25">
      <c r="A10" s="2">
        <f>SUM(A11+A12+A14+A15+A16+A17+A18+A13)</f>
        <v>8</v>
      </c>
      <c r="B10" s="26" t="s">
        <v>12</v>
      </c>
      <c r="C10" s="27">
        <f>SUM(C11:C18)</f>
        <v>8885</v>
      </c>
      <c r="D10" s="27">
        <f>SUM(D11:D18)</f>
        <v>6010.75</v>
      </c>
      <c r="E10" s="27">
        <f>SUM(E11:E18)</f>
        <v>2874.2499999999995</v>
      </c>
      <c r="F10" s="28">
        <f t="shared" si="0"/>
        <v>0.67650534608891388</v>
      </c>
      <c r="G10" s="29"/>
    </row>
    <row r="11" spans="1:7" s="1" customFormat="1" ht="271.5" customHeight="1" x14ac:dyDescent="0.25">
      <c r="A11" s="1">
        <v>1</v>
      </c>
      <c r="B11" s="30" t="s">
        <v>13</v>
      </c>
      <c r="C11" s="17">
        <v>60</v>
      </c>
      <c r="D11" s="18">
        <v>60</v>
      </c>
      <c r="E11" s="17">
        <f t="shared" ref="E11:E18" si="1">SUM(C11-D11)</f>
        <v>0</v>
      </c>
      <c r="F11" s="19">
        <f t="shared" si="0"/>
        <v>1</v>
      </c>
      <c r="G11" s="31"/>
    </row>
    <row r="12" spans="1:7" s="1" customFormat="1" ht="356.25" customHeight="1" x14ac:dyDescent="0.25">
      <c r="A12" s="1">
        <v>1</v>
      </c>
      <c r="B12" s="25" t="s">
        <v>14</v>
      </c>
      <c r="C12" s="17">
        <v>2200</v>
      </c>
      <c r="D12" s="18">
        <v>0</v>
      </c>
      <c r="E12" s="17">
        <f t="shared" si="1"/>
        <v>2200</v>
      </c>
      <c r="F12" s="19">
        <f t="shared" si="0"/>
        <v>0</v>
      </c>
      <c r="G12" s="32"/>
    </row>
    <row r="13" spans="1:7" s="1" customFormat="1" ht="193.5" customHeight="1" x14ac:dyDescent="0.25">
      <c r="A13" s="1">
        <v>1</v>
      </c>
      <c r="B13" s="33" t="s">
        <v>15</v>
      </c>
      <c r="C13" s="17">
        <v>500</v>
      </c>
      <c r="D13" s="18">
        <v>500</v>
      </c>
      <c r="E13" s="17">
        <f t="shared" si="1"/>
        <v>0</v>
      </c>
      <c r="F13" s="19">
        <f t="shared" si="0"/>
        <v>1</v>
      </c>
      <c r="G13" s="34"/>
    </row>
    <row r="14" spans="1:7" s="1" customFormat="1" ht="184.5" customHeight="1" x14ac:dyDescent="0.25">
      <c r="A14" s="1">
        <v>1</v>
      </c>
      <c r="B14" s="25" t="s">
        <v>16</v>
      </c>
      <c r="C14" s="17">
        <v>50</v>
      </c>
      <c r="D14" s="18">
        <v>40</v>
      </c>
      <c r="E14" s="17">
        <f t="shared" si="1"/>
        <v>10</v>
      </c>
      <c r="F14" s="19">
        <f t="shared" si="0"/>
        <v>0.8</v>
      </c>
      <c r="G14" s="34"/>
    </row>
    <row r="15" spans="1:7" s="1" customFormat="1" ht="176.25" customHeight="1" x14ac:dyDescent="0.25">
      <c r="A15" s="1">
        <v>1</v>
      </c>
      <c r="B15" s="25" t="s">
        <v>17</v>
      </c>
      <c r="C15" s="17">
        <v>50</v>
      </c>
      <c r="D15" s="18">
        <v>0</v>
      </c>
      <c r="E15" s="17">
        <f t="shared" si="1"/>
        <v>50</v>
      </c>
      <c r="F15" s="19">
        <f t="shared" si="0"/>
        <v>0</v>
      </c>
      <c r="G15" s="34"/>
    </row>
    <row r="16" spans="1:7" s="1" customFormat="1" ht="192" customHeight="1" x14ac:dyDescent="0.25">
      <c r="A16" s="1">
        <v>1</v>
      </c>
      <c r="B16" s="25" t="s">
        <v>18</v>
      </c>
      <c r="C16" s="17">
        <v>50</v>
      </c>
      <c r="D16" s="18">
        <v>0</v>
      </c>
      <c r="E16" s="17">
        <f t="shared" si="1"/>
        <v>50</v>
      </c>
      <c r="F16" s="19">
        <f t="shared" si="0"/>
        <v>0</v>
      </c>
      <c r="G16" s="34"/>
    </row>
    <row r="17" spans="1:7" s="1" customFormat="1" ht="146.25" customHeight="1" x14ac:dyDescent="0.25">
      <c r="A17" s="1">
        <v>1</v>
      </c>
      <c r="B17" s="25" t="s">
        <v>19</v>
      </c>
      <c r="C17" s="17">
        <v>1962.34</v>
      </c>
      <c r="D17" s="18">
        <v>1843.806</v>
      </c>
      <c r="E17" s="17">
        <f t="shared" si="1"/>
        <v>118.53399999999988</v>
      </c>
      <c r="F17" s="19">
        <f t="shared" si="0"/>
        <v>0.93959558486296979</v>
      </c>
      <c r="G17" s="64"/>
    </row>
    <row r="18" spans="1:7" s="1" customFormat="1" ht="147" customHeight="1" x14ac:dyDescent="0.25">
      <c r="A18" s="1">
        <v>1</v>
      </c>
      <c r="B18" s="25" t="s">
        <v>20</v>
      </c>
      <c r="C18" s="17">
        <v>4012.66</v>
      </c>
      <c r="D18" s="18">
        <v>3566.944</v>
      </c>
      <c r="E18" s="17">
        <f t="shared" si="1"/>
        <v>445.71599999999989</v>
      </c>
      <c r="F18" s="19">
        <f t="shared" si="0"/>
        <v>0.88892256009729209</v>
      </c>
      <c r="G18" s="64"/>
    </row>
    <row r="19" spans="1:7" s="1" customFormat="1" ht="47.25" customHeight="1" x14ac:dyDescent="0.25">
      <c r="A19" s="35">
        <f>SUM(A20:A23)</f>
        <v>4</v>
      </c>
      <c r="B19" s="36" t="s">
        <v>21</v>
      </c>
      <c r="C19" s="37">
        <f>SUM(C20:C23)</f>
        <v>12900</v>
      </c>
      <c r="D19" s="37">
        <f>SUM(D20:D23)</f>
        <v>0</v>
      </c>
      <c r="E19" s="37">
        <f>SUM(E20:E23)</f>
        <v>12900</v>
      </c>
      <c r="F19" s="38">
        <f t="shared" si="0"/>
        <v>0</v>
      </c>
      <c r="G19" s="39"/>
    </row>
    <row r="20" spans="1:7" s="1" customFormat="1" ht="168" customHeight="1" x14ac:dyDescent="0.25">
      <c r="A20" s="1">
        <v>1</v>
      </c>
      <c r="B20" s="25" t="s">
        <v>22</v>
      </c>
      <c r="C20" s="17">
        <v>3000</v>
      </c>
      <c r="D20" s="18">
        <v>0</v>
      </c>
      <c r="E20" s="17">
        <f t="shared" ref="E20:E25" si="2">SUM(C20-D20)</f>
        <v>3000</v>
      </c>
      <c r="F20" s="19">
        <f t="shared" si="0"/>
        <v>0</v>
      </c>
      <c r="G20" s="32"/>
    </row>
    <row r="21" spans="1:7" s="1" customFormat="1" ht="150.75" customHeight="1" x14ac:dyDescent="0.25">
      <c r="A21" s="1">
        <v>1</v>
      </c>
      <c r="B21" s="25" t="s">
        <v>23</v>
      </c>
      <c r="C21" s="17">
        <v>8100</v>
      </c>
      <c r="D21" s="18">
        <v>0</v>
      </c>
      <c r="E21" s="17">
        <f t="shared" si="2"/>
        <v>8100</v>
      </c>
      <c r="F21" s="19">
        <f t="shared" si="0"/>
        <v>0</v>
      </c>
      <c r="G21" s="32"/>
    </row>
    <row r="22" spans="1:7" s="1" customFormat="1" ht="207" customHeight="1" x14ac:dyDescent="0.25">
      <c r="A22" s="1">
        <v>1</v>
      </c>
      <c r="B22" s="25" t="s">
        <v>24</v>
      </c>
      <c r="C22" s="17">
        <v>950</v>
      </c>
      <c r="D22" s="18">
        <v>0</v>
      </c>
      <c r="E22" s="17">
        <f t="shared" si="2"/>
        <v>950</v>
      </c>
      <c r="F22" s="19">
        <f t="shared" si="0"/>
        <v>0</v>
      </c>
      <c r="G22" s="32"/>
    </row>
    <row r="23" spans="1:7" s="1" customFormat="1" ht="167.25" customHeight="1" x14ac:dyDescent="0.25">
      <c r="A23" s="1">
        <v>1</v>
      </c>
      <c r="B23" s="25" t="s">
        <v>25</v>
      </c>
      <c r="C23" s="17">
        <v>850</v>
      </c>
      <c r="D23" s="18">
        <v>0</v>
      </c>
      <c r="E23" s="17">
        <f t="shared" si="2"/>
        <v>850</v>
      </c>
      <c r="F23" s="19">
        <f t="shared" si="0"/>
        <v>0</v>
      </c>
      <c r="G23" s="32"/>
    </row>
    <row r="24" spans="1:7" s="1" customFormat="1" ht="49.5" customHeight="1" x14ac:dyDescent="0.25">
      <c r="A24" s="35">
        <f>SUM(A25)</f>
        <v>1</v>
      </c>
      <c r="B24" s="40" t="s">
        <v>26</v>
      </c>
      <c r="C24" s="37">
        <f>SUM(C25)</f>
        <v>8500</v>
      </c>
      <c r="D24" s="37">
        <f>SUM(D25)</f>
        <v>8500</v>
      </c>
      <c r="E24" s="37">
        <f t="shared" si="2"/>
        <v>0</v>
      </c>
      <c r="F24" s="38">
        <f t="shared" si="0"/>
        <v>1</v>
      </c>
      <c r="G24" s="39"/>
    </row>
    <row r="25" spans="1:7" s="1" customFormat="1" ht="346.5" customHeight="1" x14ac:dyDescent="0.25">
      <c r="A25" s="1">
        <v>1</v>
      </c>
      <c r="B25" s="25" t="s">
        <v>27</v>
      </c>
      <c r="C25" s="17">
        <v>8500</v>
      </c>
      <c r="D25" s="18">
        <v>8500</v>
      </c>
      <c r="E25" s="17">
        <f t="shared" si="2"/>
        <v>0</v>
      </c>
      <c r="F25" s="19">
        <f t="shared" si="0"/>
        <v>1</v>
      </c>
      <c r="G25" s="34"/>
    </row>
    <row r="26" spans="1:7" x14ac:dyDescent="0.25">
      <c r="B26" s="11" t="s">
        <v>28</v>
      </c>
      <c r="C26" s="41">
        <f>SUM(A7,A5+A10+A19+A24)</f>
        <v>16</v>
      </c>
      <c r="D26" s="18"/>
      <c r="E26" s="17"/>
      <c r="F26" s="19"/>
      <c r="G26" s="42"/>
    </row>
    <row r="27" spans="1:7" x14ac:dyDescent="0.25">
      <c r="B27" s="1"/>
      <c r="C27" s="44"/>
      <c r="D27" s="6"/>
      <c r="E27" s="44"/>
      <c r="F27" s="45"/>
    </row>
    <row r="28" spans="1:7" ht="15.75" x14ac:dyDescent="0.25">
      <c r="B28" s="47"/>
      <c r="C28" s="48" t="s">
        <v>29</v>
      </c>
      <c r="D28" s="49"/>
      <c r="E28" s="44"/>
      <c r="F28" s="45"/>
    </row>
    <row r="29" spans="1:7" ht="31.5" x14ac:dyDescent="0.25">
      <c r="B29" s="47" t="s">
        <v>30</v>
      </c>
      <c r="C29" s="50">
        <f>SUM(C30:C32)</f>
        <v>48068569.870000005</v>
      </c>
      <c r="D29" s="49"/>
      <c r="E29" s="6"/>
      <c r="F29" s="45"/>
    </row>
    <row r="30" spans="1:7" x14ac:dyDescent="0.25">
      <c r="B30" s="51" t="s">
        <v>31</v>
      </c>
      <c r="C30" s="52">
        <v>19332169.870000001</v>
      </c>
      <c r="D30" s="49"/>
      <c r="E30" s="6"/>
      <c r="F30" s="45"/>
    </row>
    <row r="31" spans="1:7" x14ac:dyDescent="0.25">
      <c r="B31" s="51" t="s">
        <v>32</v>
      </c>
      <c r="C31" s="52">
        <v>28486400</v>
      </c>
      <c r="D31" s="53"/>
      <c r="E31" s="6"/>
      <c r="F31" s="45"/>
    </row>
    <row r="32" spans="1:7" x14ac:dyDescent="0.25">
      <c r="B32" s="51" t="s">
        <v>33</v>
      </c>
      <c r="C32" s="52">
        <v>250000</v>
      </c>
      <c r="D32" s="49"/>
      <c r="E32" s="6"/>
      <c r="F32" s="45"/>
    </row>
    <row r="33" spans="2:6" ht="28.5" x14ac:dyDescent="0.25">
      <c r="B33" s="54" t="s">
        <v>34</v>
      </c>
      <c r="C33" s="52">
        <f>SUM(C4)*1000</f>
        <v>48005000</v>
      </c>
      <c r="D33" s="49"/>
      <c r="E33" s="6"/>
      <c r="F33" s="45"/>
    </row>
    <row r="34" spans="2:6" ht="18.75" x14ac:dyDescent="0.25">
      <c r="B34" s="55" t="s">
        <v>35</v>
      </c>
      <c r="C34" s="56">
        <f>SUM(C29)-C33</f>
        <v>63569.870000004768</v>
      </c>
      <c r="D34" s="49"/>
      <c r="E34" s="6"/>
      <c r="F34" s="45"/>
    </row>
    <row r="35" spans="2:6" x14ac:dyDescent="0.25">
      <c r="B35" s="51"/>
      <c r="C35" s="49"/>
      <c r="D35" s="49"/>
      <c r="E35" s="6"/>
      <c r="F35" s="45"/>
    </row>
    <row r="36" spans="2:6" x14ac:dyDescent="0.25">
      <c r="B36" s="51"/>
      <c r="C36" s="49"/>
      <c r="D36" s="49"/>
      <c r="E36" s="57"/>
      <c r="F36" s="58"/>
    </row>
    <row r="37" spans="2:6" x14ac:dyDescent="0.25">
      <c r="C37" s="57"/>
      <c r="D37" s="6"/>
      <c r="E37" s="57"/>
      <c r="F37" s="58"/>
    </row>
    <row r="38" spans="2:6" x14ac:dyDescent="0.25">
      <c r="C38" s="57"/>
      <c r="D38" s="6"/>
      <c r="E38" s="57"/>
      <c r="F38" s="58"/>
    </row>
    <row r="39" spans="2:6" x14ac:dyDescent="0.25">
      <c r="C39" s="57"/>
      <c r="D39" s="6"/>
      <c r="E39" s="57"/>
      <c r="F39" s="58"/>
    </row>
    <row r="40" spans="2:6" x14ac:dyDescent="0.25">
      <c r="C40" s="57"/>
      <c r="D40" s="6"/>
      <c r="E40" s="57"/>
      <c r="F40" s="58"/>
    </row>
    <row r="41" spans="2:6" x14ac:dyDescent="0.25">
      <c r="C41" s="57"/>
      <c r="D41" s="6"/>
      <c r="E41" s="57"/>
      <c r="F41" s="58"/>
    </row>
    <row r="42" spans="2:6" x14ac:dyDescent="0.25">
      <c r="C42" s="57"/>
      <c r="D42" s="6"/>
      <c r="E42" s="57"/>
      <c r="F42" s="58"/>
    </row>
    <row r="43" spans="2:6" x14ac:dyDescent="0.25">
      <c r="C43" s="57"/>
      <c r="D43" s="6"/>
      <c r="E43" s="57"/>
      <c r="F43" s="58"/>
    </row>
    <row r="44" spans="2:6" x14ac:dyDescent="0.25">
      <c r="C44" s="57"/>
      <c r="D44" s="6"/>
      <c r="E44" s="57"/>
      <c r="F44" s="58"/>
    </row>
    <row r="45" spans="2:6" x14ac:dyDescent="0.25">
      <c r="C45" s="57"/>
      <c r="D45" s="6"/>
      <c r="E45" s="57"/>
      <c r="F45" s="58"/>
    </row>
    <row r="46" spans="2:6" x14ac:dyDescent="0.25">
      <c r="C46" s="57"/>
      <c r="D46" s="6"/>
      <c r="E46" s="57"/>
      <c r="F46" s="58"/>
    </row>
    <row r="47" spans="2:6" x14ac:dyDescent="0.25">
      <c r="C47" s="57"/>
      <c r="D47" s="6"/>
      <c r="E47" s="57"/>
      <c r="F47" s="58"/>
    </row>
    <row r="48" spans="2:6" x14ac:dyDescent="0.25">
      <c r="C48" s="57"/>
      <c r="D48" s="6"/>
      <c r="E48" s="57"/>
      <c r="F48" s="58"/>
    </row>
    <row r="49" spans="3:6" x14ac:dyDescent="0.25">
      <c r="C49" s="57"/>
      <c r="D49" s="6"/>
      <c r="E49" s="57"/>
      <c r="F49" s="58"/>
    </row>
    <row r="50" spans="3:6" x14ac:dyDescent="0.25">
      <c r="C50" s="57"/>
      <c r="D50" s="6"/>
      <c r="E50" s="57"/>
      <c r="F50" s="58"/>
    </row>
    <row r="51" spans="3:6" x14ac:dyDescent="0.25">
      <c r="C51" s="57"/>
      <c r="D51" s="6"/>
      <c r="E51" s="57"/>
      <c r="F51" s="58"/>
    </row>
    <row r="52" spans="3:6" x14ac:dyDescent="0.25">
      <c r="C52" s="57"/>
      <c r="D52" s="6"/>
      <c r="E52" s="57"/>
      <c r="F52" s="58"/>
    </row>
    <row r="53" spans="3:6" x14ac:dyDescent="0.25">
      <c r="C53" s="57"/>
      <c r="D53" s="6"/>
      <c r="E53" s="57"/>
      <c r="F53" s="58"/>
    </row>
    <row r="54" spans="3:6" x14ac:dyDescent="0.25">
      <c r="C54" s="57"/>
      <c r="D54" s="6"/>
      <c r="E54" s="57"/>
      <c r="F54" s="58"/>
    </row>
    <row r="55" spans="3:6" x14ac:dyDescent="0.25">
      <c r="C55" s="57"/>
      <c r="D55" s="6"/>
      <c r="E55" s="57"/>
      <c r="F55" s="58"/>
    </row>
    <row r="56" spans="3:6" x14ac:dyDescent="0.25">
      <c r="C56" s="57"/>
      <c r="D56" s="6"/>
      <c r="E56" s="57"/>
      <c r="F56" s="58"/>
    </row>
    <row r="57" spans="3:6" x14ac:dyDescent="0.25">
      <c r="C57" s="57"/>
      <c r="D57" s="6"/>
      <c r="E57" s="57"/>
      <c r="F57" s="58"/>
    </row>
    <row r="58" spans="3:6" x14ac:dyDescent="0.25">
      <c r="C58" s="57"/>
      <c r="D58" s="6"/>
      <c r="E58" s="57"/>
      <c r="F58" s="58"/>
    </row>
    <row r="59" spans="3:6" x14ac:dyDescent="0.25">
      <c r="C59" s="57"/>
      <c r="D59" s="6"/>
      <c r="E59" s="57"/>
      <c r="F59" s="58"/>
    </row>
    <row r="60" spans="3:6" x14ac:dyDescent="0.25">
      <c r="C60" s="57"/>
      <c r="D60" s="6"/>
      <c r="E60" s="57"/>
      <c r="F60" s="58"/>
    </row>
    <row r="61" spans="3:6" x14ac:dyDescent="0.25">
      <c r="C61" s="57"/>
      <c r="D61" s="6"/>
      <c r="E61" s="57"/>
      <c r="F61" s="58"/>
    </row>
    <row r="62" spans="3:6" x14ac:dyDescent="0.25">
      <c r="C62" s="57"/>
      <c r="D62" s="6"/>
      <c r="E62" s="57"/>
      <c r="F62" s="58"/>
    </row>
    <row r="63" spans="3:6" x14ac:dyDescent="0.25">
      <c r="C63" s="57"/>
      <c r="D63" s="6"/>
      <c r="E63" s="57"/>
      <c r="F63" s="58"/>
    </row>
    <row r="64" spans="3:6" x14ac:dyDescent="0.25">
      <c r="C64" s="57"/>
      <c r="D64" s="6"/>
      <c r="E64" s="57"/>
      <c r="F64" s="58"/>
    </row>
    <row r="65" spans="3:6" x14ac:dyDescent="0.25">
      <c r="C65" s="57"/>
      <c r="D65" s="6"/>
      <c r="E65" s="57"/>
      <c r="F65" s="58"/>
    </row>
    <row r="66" spans="3:6" x14ac:dyDescent="0.25">
      <c r="C66" s="57"/>
      <c r="D66" s="6"/>
      <c r="E66" s="57"/>
      <c r="F66" s="58"/>
    </row>
    <row r="67" spans="3:6" x14ac:dyDescent="0.25">
      <c r="C67" s="57"/>
      <c r="D67" s="6"/>
      <c r="E67" s="57"/>
      <c r="F67" s="58"/>
    </row>
    <row r="68" spans="3:6" x14ac:dyDescent="0.25">
      <c r="C68" s="57"/>
      <c r="D68" s="6"/>
      <c r="E68" s="57"/>
      <c r="F68" s="58"/>
    </row>
    <row r="69" spans="3:6" x14ac:dyDescent="0.25">
      <c r="C69" s="57"/>
      <c r="D69" s="6"/>
      <c r="E69" s="57"/>
      <c r="F69" s="58"/>
    </row>
    <row r="70" spans="3:6" x14ac:dyDescent="0.25">
      <c r="C70" s="57"/>
      <c r="D70" s="6"/>
      <c r="E70" s="57"/>
      <c r="F70" s="58"/>
    </row>
    <row r="71" spans="3:6" x14ac:dyDescent="0.25">
      <c r="C71" s="57"/>
      <c r="D71" s="6"/>
      <c r="E71" s="57"/>
      <c r="F71" s="58"/>
    </row>
    <row r="72" spans="3:6" x14ac:dyDescent="0.25">
      <c r="C72" s="57"/>
      <c r="D72" s="6"/>
      <c r="E72" s="57"/>
      <c r="F72" s="58"/>
    </row>
    <row r="73" spans="3:6" x14ac:dyDescent="0.25">
      <c r="C73" s="57"/>
      <c r="D73" s="6"/>
      <c r="E73" s="57"/>
      <c r="F73" s="58"/>
    </row>
    <row r="74" spans="3:6" x14ac:dyDescent="0.25">
      <c r="C74" s="57"/>
      <c r="D74" s="6"/>
      <c r="E74" s="57"/>
      <c r="F74" s="58"/>
    </row>
    <row r="75" spans="3:6" x14ac:dyDescent="0.25">
      <c r="C75" s="57"/>
      <c r="D75" s="6"/>
      <c r="E75" s="57"/>
      <c r="F75" s="58"/>
    </row>
  </sheetData>
  <mergeCells count="2">
    <mergeCell ref="B1:G1"/>
    <mergeCell ref="G17:G18"/>
  </mergeCells>
  <pageMargins left="0.19685039370078702" right="0.19685039370078702" top="0.15748031496063003" bottom="0.15748031496063003" header="0" footer="0"/>
  <pageSetup paperSize="0" scale="7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/>
  </sheetViews>
  <sheetFormatPr defaultRowHeight="15" x14ac:dyDescent="0.25"/>
  <cols>
    <col min="1" max="1" width="3.7109375" style="85" customWidth="1"/>
    <col min="2" max="2" width="34" style="86" customWidth="1"/>
    <col min="3" max="3" width="61.42578125" style="86" customWidth="1"/>
    <col min="4" max="6" width="12.42578125" style="87" customWidth="1"/>
    <col min="7" max="7" width="12" style="87" customWidth="1"/>
    <col min="8" max="8" width="12" style="87" hidden="1" customWidth="1"/>
    <col min="9" max="9" width="13.85546875" style="87" hidden="1" customWidth="1"/>
    <col min="10" max="10" width="2.5703125" style="65" customWidth="1"/>
    <col min="11" max="11" width="9.140625" style="65" customWidth="1"/>
    <col min="12" max="16384" width="9.140625" style="65"/>
  </cols>
  <sheetData>
    <row r="1" spans="1:11" ht="30.75" customHeight="1" x14ac:dyDescent="0.25">
      <c r="A1" s="88" t="s">
        <v>36</v>
      </c>
      <c r="B1" s="88"/>
      <c r="C1" s="88"/>
      <c r="D1" s="88"/>
      <c r="E1" s="88"/>
      <c r="F1" s="88"/>
      <c r="G1" s="88"/>
      <c r="H1" s="88"/>
      <c r="I1" s="88"/>
    </row>
    <row r="2" spans="1:11" ht="21.75" customHeight="1" x14ac:dyDescent="0.25">
      <c r="A2" s="89" t="s">
        <v>37</v>
      </c>
      <c r="B2" s="89" t="s">
        <v>38</v>
      </c>
      <c r="C2" s="89" t="s">
        <v>39</v>
      </c>
      <c r="D2" s="90" t="s">
        <v>40</v>
      </c>
      <c r="E2" s="90"/>
      <c r="F2" s="90"/>
      <c r="G2" s="90"/>
      <c r="H2" s="90"/>
      <c r="I2" s="90"/>
    </row>
    <row r="3" spans="1:11" ht="18" customHeight="1" x14ac:dyDescent="0.25">
      <c r="A3" s="89"/>
      <c r="B3" s="89"/>
      <c r="C3" s="89"/>
      <c r="D3" s="89" t="s">
        <v>41</v>
      </c>
      <c r="E3" s="89"/>
      <c r="F3" s="89" t="s">
        <v>42</v>
      </c>
      <c r="G3" s="89"/>
      <c r="H3" s="89" t="s">
        <v>43</v>
      </c>
      <c r="I3" s="89"/>
    </row>
    <row r="4" spans="1:11" ht="14.25" customHeight="1" x14ac:dyDescent="0.25">
      <c r="A4" s="89"/>
      <c r="B4" s="89"/>
      <c r="C4" s="89"/>
      <c r="D4" s="67" t="s">
        <v>44</v>
      </c>
      <c r="E4" s="67" t="s">
        <v>45</v>
      </c>
      <c r="F4" s="67" t="s">
        <v>44</v>
      </c>
      <c r="G4" s="67" t="s">
        <v>45</v>
      </c>
      <c r="H4" s="67" t="s">
        <v>44</v>
      </c>
      <c r="I4" s="67" t="s">
        <v>45</v>
      </c>
    </row>
    <row r="5" spans="1:11" ht="31.5" x14ac:dyDescent="0.25">
      <c r="A5" s="91">
        <v>1</v>
      </c>
      <c r="B5" s="92" t="s">
        <v>46</v>
      </c>
      <c r="C5" s="69" t="s">
        <v>47</v>
      </c>
      <c r="D5" s="70">
        <v>15</v>
      </c>
      <c r="E5" s="71"/>
      <c r="F5" s="71"/>
      <c r="G5" s="71"/>
      <c r="H5" s="72">
        <f t="shared" ref="H5:H36" si="0">SUM(D5,F5)</f>
        <v>15</v>
      </c>
      <c r="I5" s="73">
        <f t="shared" ref="I5:I36" si="1">SUM(E5,G5)</f>
        <v>0</v>
      </c>
      <c r="K5" s="74">
        <f t="shared" ref="K5:K36" si="2">SUM(H5:I5)</f>
        <v>15</v>
      </c>
    </row>
    <row r="6" spans="1:11" ht="31.5" x14ac:dyDescent="0.25">
      <c r="A6" s="91"/>
      <c r="B6" s="92"/>
      <c r="C6" s="69" t="s">
        <v>48</v>
      </c>
      <c r="D6" s="70">
        <v>15</v>
      </c>
      <c r="E6" s="71"/>
      <c r="F6" s="71"/>
      <c r="G6" s="71"/>
      <c r="H6" s="72">
        <f t="shared" si="0"/>
        <v>15</v>
      </c>
      <c r="I6" s="73">
        <f t="shared" si="1"/>
        <v>0</v>
      </c>
      <c r="K6" s="74">
        <f t="shared" si="2"/>
        <v>15</v>
      </c>
    </row>
    <row r="7" spans="1:11" ht="15.75" customHeight="1" x14ac:dyDescent="0.25">
      <c r="A7" s="91">
        <v>2</v>
      </c>
      <c r="B7" s="92" t="s">
        <v>49</v>
      </c>
      <c r="C7" s="69" t="s">
        <v>50</v>
      </c>
      <c r="D7" s="70"/>
      <c r="E7" s="70">
        <v>23</v>
      </c>
      <c r="F7" s="71"/>
      <c r="G7" s="71"/>
      <c r="H7" s="73">
        <f t="shared" si="0"/>
        <v>0</v>
      </c>
      <c r="I7" s="72">
        <f t="shared" si="1"/>
        <v>23</v>
      </c>
      <c r="K7" s="74">
        <f t="shared" si="2"/>
        <v>23</v>
      </c>
    </row>
    <row r="8" spans="1:11" ht="16.5" customHeight="1" x14ac:dyDescent="0.25">
      <c r="A8" s="91"/>
      <c r="B8" s="92"/>
      <c r="C8" s="69" t="s">
        <v>51</v>
      </c>
      <c r="D8" s="70">
        <v>50</v>
      </c>
      <c r="E8" s="71"/>
      <c r="F8" s="71"/>
      <c r="G8" s="71"/>
      <c r="H8" s="72">
        <f t="shared" si="0"/>
        <v>50</v>
      </c>
      <c r="I8" s="73">
        <f t="shared" si="1"/>
        <v>0</v>
      </c>
      <c r="K8" s="74">
        <f t="shared" si="2"/>
        <v>50</v>
      </c>
    </row>
    <row r="9" spans="1:11" ht="34.5" customHeight="1" x14ac:dyDescent="0.25">
      <c r="A9" s="91"/>
      <c r="B9" s="92"/>
      <c r="C9" s="69" t="s">
        <v>52</v>
      </c>
      <c r="D9" s="70">
        <v>50</v>
      </c>
      <c r="E9" s="71"/>
      <c r="F9" s="71"/>
      <c r="G9" s="71"/>
      <c r="H9" s="72">
        <f t="shared" si="0"/>
        <v>50</v>
      </c>
      <c r="I9" s="73">
        <f t="shared" si="1"/>
        <v>0</v>
      </c>
      <c r="K9" s="74">
        <f t="shared" si="2"/>
        <v>50</v>
      </c>
    </row>
    <row r="10" spans="1:11" ht="35.25" customHeight="1" x14ac:dyDescent="0.25">
      <c r="A10" s="68">
        <v>3</v>
      </c>
      <c r="B10" s="75" t="s">
        <v>53</v>
      </c>
      <c r="C10" s="69" t="s">
        <v>54</v>
      </c>
      <c r="D10" s="70"/>
      <c r="E10" s="71"/>
      <c r="F10" s="71"/>
      <c r="G10" s="76">
        <v>49.8</v>
      </c>
      <c r="H10" s="73">
        <f t="shared" si="0"/>
        <v>0</v>
      </c>
      <c r="I10" s="72">
        <f t="shared" si="1"/>
        <v>49.8</v>
      </c>
      <c r="K10" s="74">
        <f t="shared" si="2"/>
        <v>49.8</v>
      </c>
    </row>
    <row r="11" spans="1:11" ht="19.5" customHeight="1" x14ac:dyDescent="0.25">
      <c r="A11" s="91">
        <v>4</v>
      </c>
      <c r="B11" s="92" t="s">
        <v>55</v>
      </c>
      <c r="C11" s="69" t="s">
        <v>56</v>
      </c>
      <c r="D11" s="70">
        <v>49.9</v>
      </c>
      <c r="E11" s="71"/>
      <c r="F11" s="71"/>
      <c r="G11" s="71"/>
      <c r="H11" s="72">
        <f t="shared" si="0"/>
        <v>49.9</v>
      </c>
      <c r="I11" s="73">
        <f t="shared" si="1"/>
        <v>0</v>
      </c>
      <c r="K11" s="74">
        <f t="shared" si="2"/>
        <v>49.9</v>
      </c>
    </row>
    <row r="12" spans="1:11" ht="19.5" customHeight="1" x14ac:dyDescent="0.25">
      <c r="A12" s="91"/>
      <c r="B12" s="92"/>
      <c r="C12" s="69" t="s">
        <v>57</v>
      </c>
      <c r="D12" s="71">
        <v>49.92</v>
      </c>
      <c r="E12" s="71"/>
      <c r="F12" s="71"/>
      <c r="G12" s="71"/>
      <c r="H12" s="77">
        <f t="shared" si="0"/>
        <v>49.92</v>
      </c>
      <c r="I12" s="73">
        <f t="shared" si="1"/>
        <v>0</v>
      </c>
      <c r="K12" s="74">
        <f t="shared" si="2"/>
        <v>49.92</v>
      </c>
    </row>
    <row r="13" spans="1:11" ht="19.5" customHeight="1" x14ac:dyDescent="0.25">
      <c r="A13" s="91"/>
      <c r="B13" s="92"/>
      <c r="C13" s="69" t="s">
        <v>58</v>
      </c>
      <c r="D13" s="70"/>
      <c r="E13" s="71"/>
      <c r="F13" s="71">
        <v>49.91</v>
      </c>
      <c r="G13" s="71"/>
      <c r="H13" s="77">
        <f t="shared" si="0"/>
        <v>49.91</v>
      </c>
      <c r="I13" s="73">
        <f t="shared" si="1"/>
        <v>0</v>
      </c>
      <c r="K13" s="74">
        <f t="shared" si="2"/>
        <v>49.91</v>
      </c>
    </row>
    <row r="14" spans="1:11" ht="19.5" customHeight="1" x14ac:dyDescent="0.25">
      <c r="A14" s="91"/>
      <c r="B14" s="92"/>
      <c r="C14" s="69" t="s">
        <v>59</v>
      </c>
      <c r="D14" s="70"/>
      <c r="E14" s="71"/>
      <c r="F14" s="71">
        <v>49.99</v>
      </c>
      <c r="G14" s="71"/>
      <c r="H14" s="77">
        <f t="shared" si="0"/>
        <v>49.99</v>
      </c>
      <c r="I14" s="73">
        <f t="shared" si="1"/>
        <v>0</v>
      </c>
      <c r="K14" s="74">
        <f t="shared" si="2"/>
        <v>49.99</v>
      </c>
    </row>
    <row r="15" spans="1:11" ht="19.5" customHeight="1" x14ac:dyDescent="0.25">
      <c r="A15" s="91"/>
      <c r="B15" s="92"/>
      <c r="C15" s="69" t="s">
        <v>60</v>
      </c>
      <c r="D15" s="70"/>
      <c r="E15" s="71"/>
      <c r="F15" s="70">
        <v>49.9</v>
      </c>
      <c r="G15" s="71"/>
      <c r="H15" s="72">
        <f t="shared" si="0"/>
        <v>49.9</v>
      </c>
      <c r="I15" s="73">
        <f t="shared" si="1"/>
        <v>0</v>
      </c>
      <c r="K15" s="74">
        <f t="shared" si="2"/>
        <v>49.9</v>
      </c>
    </row>
    <row r="16" spans="1:11" ht="19.5" customHeight="1" x14ac:dyDescent="0.25">
      <c r="A16" s="68">
        <v>5</v>
      </c>
      <c r="B16" s="69" t="s">
        <v>61</v>
      </c>
      <c r="C16" s="69" t="s">
        <v>62</v>
      </c>
      <c r="D16" s="70"/>
      <c r="E16" s="70">
        <v>50</v>
      </c>
      <c r="F16" s="71"/>
      <c r="G16" s="71"/>
      <c r="H16" s="73">
        <f t="shared" si="0"/>
        <v>0</v>
      </c>
      <c r="I16" s="72">
        <f t="shared" si="1"/>
        <v>50</v>
      </c>
      <c r="K16" s="74">
        <f t="shared" si="2"/>
        <v>50</v>
      </c>
    </row>
    <row r="17" spans="1:12" ht="19.5" customHeight="1" x14ac:dyDescent="0.25">
      <c r="A17" s="91">
        <v>6</v>
      </c>
      <c r="B17" s="93" t="s">
        <v>63</v>
      </c>
      <c r="C17" s="69" t="s">
        <v>64</v>
      </c>
      <c r="D17" s="76">
        <v>35</v>
      </c>
      <c r="E17" s="71"/>
      <c r="F17" s="71"/>
      <c r="G17" s="71"/>
      <c r="H17" s="72">
        <f t="shared" si="0"/>
        <v>35</v>
      </c>
      <c r="I17" s="73">
        <f t="shared" si="1"/>
        <v>0</v>
      </c>
      <c r="K17" s="74">
        <f t="shared" si="2"/>
        <v>35</v>
      </c>
    </row>
    <row r="18" spans="1:12" ht="19.5" customHeight="1" x14ac:dyDescent="0.25">
      <c r="A18" s="91"/>
      <c r="B18" s="93"/>
      <c r="C18" s="69" t="s">
        <v>65</v>
      </c>
      <c r="D18" s="70"/>
      <c r="E18" s="71"/>
      <c r="F18" s="71"/>
      <c r="G18" s="78">
        <v>49.774999999999999</v>
      </c>
      <c r="H18" s="73">
        <f t="shared" si="0"/>
        <v>0</v>
      </c>
      <c r="I18" s="77">
        <f t="shared" si="1"/>
        <v>49.774999999999999</v>
      </c>
      <c r="K18" s="79">
        <f t="shared" si="2"/>
        <v>49.774999999999999</v>
      </c>
      <c r="L18" s="94" t="s">
        <v>66</v>
      </c>
    </row>
    <row r="19" spans="1:12" ht="34.5" customHeight="1" x14ac:dyDescent="0.25">
      <c r="A19" s="91"/>
      <c r="B19" s="93"/>
      <c r="C19" s="69" t="s">
        <v>67</v>
      </c>
      <c r="D19" s="70"/>
      <c r="E19" s="71"/>
      <c r="F19" s="71"/>
      <c r="G19" s="80">
        <v>50</v>
      </c>
      <c r="H19" s="73">
        <f t="shared" si="0"/>
        <v>0</v>
      </c>
      <c r="I19" s="72">
        <f t="shared" si="1"/>
        <v>50</v>
      </c>
      <c r="K19" s="79">
        <f t="shared" si="2"/>
        <v>50</v>
      </c>
      <c r="L19" s="94"/>
    </row>
    <row r="20" spans="1:12" ht="36" customHeight="1" x14ac:dyDescent="0.25">
      <c r="A20" s="91">
        <v>7</v>
      </c>
      <c r="B20" s="93" t="s">
        <v>68</v>
      </c>
      <c r="C20" s="69" t="s">
        <v>69</v>
      </c>
      <c r="D20" s="70"/>
      <c r="E20" s="71"/>
      <c r="F20" s="76">
        <v>50</v>
      </c>
      <c r="G20" s="71"/>
      <c r="H20" s="72">
        <f t="shared" si="0"/>
        <v>50</v>
      </c>
      <c r="I20" s="73">
        <f t="shared" si="1"/>
        <v>0</v>
      </c>
      <c r="K20" s="74">
        <f t="shared" si="2"/>
        <v>50</v>
      </c>
    </row>
    <row r="21" spans="1:12" ht="19.5" customHeight="1" x14ac:dyDescent="0.25">
      <c r="A21" s="91"/>
      <c r="B21" s="93"/>
      <c r="C21" s="69" t="s">
        <v>70</v>
      </c>
      <c r="D21" s="70"/>
      <c r="E21" s="71"/>
      <c r="F21" s="76">
        <v>50</v>
      </c>
      <c r="G21" s="71"/>
      <c r="H21" s="72">
        <f t="shared" si="0"/>
        <v>50</v>
      </c>
      <c r="I21" s="73">
        <f t="shared" si="1"/>
        <v>0</v>
      </c>
      <c r="K21" s="74">
        <f t="shared" si="2"/>
        <v>50</v>
      </c>
    </row>
    <row r="22" spans="1:12" ht="33.75" customHeight="1" x14ac:dyDescent="0.25">
      <c r="A22" s="91"/>
      <c r="B22" s="93"/>
      <c r="C22" s="69" t="s">
        <v>71</v>
      </c>
      <c r="D22" s="70"/>
      <c r="E22" s="71"/>
      <c r="F22" s="76">
        <v>50</v>
      </c>
      <c r="G22" s="71"/>
      <c r="H22" s="72">
        <f t="shared" si="0"/>
        <v>50</v>
      </c>
      <c r="I22" s="73">
        <f t="shared" si="1"/>
        <v>0</v>
      </c>
      <c r="K22" s="74">
        <f t="shared" si="2"/>
        <v>50</v>
      </c>
    </row>
    <row r="23" spans="1:12" ht="19.5" customHeight="1" x14ac:dyDescent="0.25">
      <c r="A23" s="91">
        <v>8</v>
      </c>
      <c r="B23" s="93" t="s">
        <v>72</v>
      </c>
      <c r="C23" s="69" t="s">
        <v>73</v>
      </c>
      <c r="D23" s="76">
        <v>25</v>
      </c>
      <c r="E23" s="76">
        <v>25</v>
      </c>
      <c r="F23" s="71"/>
      <c r="G23" s="71"/>
      <c r="H23" s="72">
        <f t="shared" si="0"/>
        <v>25</v>
      </c>
      <c r="I23" s="72">
        <f t="shared" si="1"/>
        <v>25</v>
      </c>
      <c r="K23" s="74">
        <f t="shared" si="2"/>
        <v>50</v>
      </c>
    </row>
    <row r="24" spans="1:12" ht="19.5" customHeight="1" x14ac:dyDescent="0.25">
      <c r="A24" s="91"/>
      <c r="B24" s="93"/>
      <c r="C24" s="69" t="s">
        <v>74</v>
      </c>
      <c r="D24" s="76">
        <v>50</v>
      </c>
      <c r="E24" s="71"/>
      <c r="F24" s="71"/>
      <c r="G24" s="71"/>
      <c r="H24" s="72">
        <f t="shared" si="0"/>
        <v>50</v>
      </c>
      <c r="I24" s="73">
        <f t="shared" si="1"/>
        <v>0</v>
      </c>
      <c r="K24" s="74">
        <f t="shared" si="2"/>
        <v>50</v>
      </c>
    </row>
    <row r="25" spans="1:12" ht="22.5" customHeight="1" x14ac:dyDescent="0.25">
      <c r="A25" s="91">
        <v>9</v>
      </c>
      <c r="B25" s="93" t="s">
        <v>75</v>
      </c>
      <c r="C25" s="69" t="s">
        <v>76</v>
      </c>
      <c r="D25" s="70"/>
      <c r="E25" s="71"/>
      <c r="F25" s="71"/>
      <c r="G25" s="76">
        <v>18</v>
      </c>
      <c r="H25" s="73">
        <f t="shared" si="0"/>
        <v>0</v>
      </c>
      <c r="I25" s="72">
        <f t="shared" si="1"/>
        <v>18</v>
      </c>
      <c r="K25" s="74">
        <f t="shared" si="2"/>
        <v>18</v>
      </c>
    </row>
    <row r="26" spans="1:12" ht="22.5" customHeight="1" x14ac:dyDescent="0.25">
      <c r="A26" s="91"/>
      <c r="B26" s="93"/>
      <c r="C26" s="69" t="s">
        <v>77</v>
      </c>
      <c r="D26" s="70"/>
      <c r="E26" s="71"/>
      <c r="F26" s="71"/>
      <c r="G26" s="81">
        <v>49.75</v>
      </c>
      <c r="H26" s="73">
        <f t="shared" si="0"/>
        <v>0</v>
      </c>
      <c r="I26" s="77">
        <f t="shared" si="1"/>
        <v>49.75</v>
      </c>
      <c r="K26" s="74">
        <f t="shared" si="2"/>
        <v>49.75</v>
      </c>
    </row>
    <row r="27" spans="1:12" ht="19.5" customHeight="1" x14ac:dyDescent="0.25">
      <c r="A27" s="91">
        <v>10</v>
      </c>
      <c r="B27" s="92" t="s">
        <v>78</v>
      </c>
      <c r="C27" s="69" t="s">
        <v>79</v>
      </c>
      <c r="D27" s="70">
        <v>50</v>
      </c>
      <c r="E27" s="71"/>
      <c r="F27" s="71"/>
      <c r="G27" s="71"/>
      <c r="H27" s="72">
        <f t="shared" si="0"/>
        <v>50</v>
      </c>
      <c r="I27" s="73">
        <f t="shared" si="1"/>
        <v>0</v>
      </c>
      <c r="K27" s="74">
        <f t="shared" si="2"/>
        <v>50</v>
      </c>
    </row>
    <row r="28" spans="1:12" ht="36.75" customHeight="1" x14ac:dyDescent="0.25">
      <c r="A28" s="91"/>
      <c r="B28" s="92"/>
      <c r="C28" s="69" t="s">
        <v>80</v>
      </c>
      <c r="D28" s="70">
        <v>25</v>
      </c>
      <c r="E28" s="71"/>
      <c r="F28" s="71"/>
      <c r="G28" s="71"/>
      <c r="H28" s="72">
        <f t="shared" si="0"/>
        <v>25</v>
      </c>
      <c r="I28" s="73">
        <f t="shared" si="1"/>
        <v>0</v>
      </c>
      <c r="K28" s="74">
        <f t="shared" si="2"/>
        <v>25</v>
      </c>
    </row>
    <row r="29" spans="1:12" ht="19.5" customHeight="1" x14ac:dyDescent="0.25">
      <c r="A29" s="91">
        <v>11</v>
      </c>
      <c r="B29" s="92" t="s">
        <v>81</v>
      </c>
      <c r="C29" s="69" t="s">
        <v>82</v>
      </c>
      <c r="D29" s="70"/>
      <c r="E29" s="71"/>
      <c r="F29" s="70">
        <v>49</v>
      </c>
      <c r="G29" s="71"/>
      <c r="H29" s="72">
        <f t="shared" si="0"/>
        <v>49</v>
      </c>
      <c r="I29" s="73">
        <f t="shared" si="1"/>
        <v>0</v>
      </c>
      <c r="K29" s="74">
        <f t="shared" si="2"/>
        <v>49</v>
      </c>
    </row>
    <row r="30" spans="1:12" ht="36.75" customHeight="1" x14ac:dyDescent="0.25">
      <c r="A30" s="91"/>
      <c r="B30" s="92"/>
      <c r="C30" s="69" t="s">
        <v>83</v>
      </c>
      <c r="D30" s="70"/>
      <c r="E30" s="71"/>
      <c r="F30" s="70">
        <v>50</v>
      </c>
      <c r="G30" s="71"/>
      <c r="H30" s="72">
        <f t="shared" si="0"/>
        <v>50</v>
      </c>
      <c r="I30" s="73">
        <f t="shared" si="1"/>
        <v>0</v>
      </c>
      <c r="K30" s="74">
        <f t="shared" si="2"/>
        <v>50</v>
      </c>
    </row>
    <row r="31" spans="1:12" ht="19.5" customHeight="1" x14ac:dyDescent="0.25">
      <c r="A31" s="91">
        <v>12</v>
      </c>
      <c r="B31" s="93" t="s">
        <v>84</v>
      </c>
      <c r="C31" s="69" t="s">
        <v>85</v>
      </c>
      <c r="D31" s="70"/>
      <c r="E31" s="71"/>
      <c r="F31" s="76">
        <v>50</v>
      </c>
      <c r="G31" s="71"/>
      <c r="H31" s="72">
        <f t="shared" si="0"/>
        <v>50</v>
      </c>
      <c r="I31" s="73">
        <f t="shared" si="1"/>
        <v>0</v>
      </c>
      <c r="K31" s="74">
        <f t="shared" si="2"/>
        <v>50</v>
      </c>
    </row>
    <row r="32" spans="1:12" ht="19.5" customHeight="1" x14ac:dyDescent="0.25">
      <c r="A32" s="91"/>
      <c r="B32" s="93"/>
      <c r="C32" s="69" t="s">
        <v>86</v>
      </c>
      <c r="D32" s="70"/>
      <c r="E32" s="71"/>
      <c r="F32" s="76">
        <v>46</v>
      </c>
      <c r="G32" s="76">
        <v>4</v>
      </c>
      <c r="H32" s="72">
        <f t="shared" si="0"/>
        <v>46</v>
      </c>
      <c r="I32" s="72">
        <f t="shared" si="1"/>
        <v>4</v>
      </c>
      <c r="K32" s="74">
        <f t="shared" si="2"/>
        <v>50</v>
      </c>
    </row>
    <row r="33" spans="1:11" ht="19.5" customHeight="1" x14ac:dyDescent="0.25">
      <c r="A33" s="91"/>
      <c r="B33" s="93"/>
      <c r="C33" s="69" t="s">
        <v>87</v>
      </c>
      <c r="D33" s="70"/>
      <c r="E33" s="71"/>
      <c r="F33" s="76">
        <v>45</v>
      </c>
      <c r="G33" s="71"/>
      <c r="H33" s="72">
        <f t="shared" si="0"/>
        <v>45</v>
      </c>
      <c r="I33" s="73">
        <f t="shared" si="1"/>
        <v>0</v>
      </c>
      <c r="K33" s="74">
        <f t="shared" si="2"/>
        <v>45</v>
      </c>
    </row>
    <row r="34" spans="1:11" ht="19.5" customHeight="1" x14ac:dyDescent="0.25">
      <c r="A34" s="91"/>
      <c r="B34" s="93"/>
      <c r="C34" s="69" t="s">
        <v>88</v>
      </c>
      <c r="D34" s="70"/>
      <c r="E34" s="71"/>
      <c r="F34" s="81">
        <v>43.08</v>
      </c>
      <c r="G34" s="81">
        <v>6.92</v>
      </c>
      <c r="H34" s="77">
        <f t="shared" si="0"/>
        <v>43.08</v>
      </c>
      <c r="I34" s="77">
        <f t="shared" si="1"/>
        <v>6.92</v>
      </c>
      <c r="K34" s="74">
        <f t="shared" si="2"/>
        <v>50</v>
      </c>
    </row>
    <row r="35" spans="1:11" ht="19.5" customHeight="1" x14ac:dyDescent="0.25">
      <c r="A35" s="91"/>
      <c r="B35" s="93"/>
      <c r="C35" s="69" t="s">
        <v>89</v>
      </c>
      <c r="D35" s="70"/>
      <c r="E35" s="71"/>
      <c r="F35" s="81">
        <v>29.85</v>
      </c>
      <c r="G35" s="81">
        <v>20.149999999999999</v>
      </c>
      <c r="H35" s="77">
        <f t="shared" si="0"/>
        <v>29.85</v>
      </c>
      <c r="I35" s="77">
        <f t="shared" si="1"/>
        <v>20.149999999999999</v>
      </c>
      <c r="K35" s="74">
        <f t="shared" si="2"/>
        <v>50</v>
      </c>
    </row>
    <row r="36" spans="1:11" ht="19.5" customHeight="1" x14ac:dyDescent="0.25">
      <c r="A36" s="91"/>
      <c r="B36" s="93"/>
      <c r="C36" s="69" t="s">
        <v>90</v>
      </c>
      <c r="D36" s="70"/>
      <c r="E36" s="71"/>
      <c r="F36" s="76">
        <v>2.8</v>
      </c>
      <c r="G36" s="76">
        <v>47</v>
      </c>
      <c r="H36" s="72">
        <f t="shared" si="0"/>
        <v>2.8</v>
      </c>
      <c r="I36" s="72">
        <f t="shared" si="1"/>
        <v>47</v>
      </c>
      <c r="K36" s="74">
        <f t="shared" si="2"/>
        <v>49.8</v>
      </c>
    </row>
    <row r="37" spans="1:11" ht="19.5" customHeight="1" x14ac:dyDescent="0.25">
      <c r="A37" s="91"/>
      <c r="B37" s="93"/>
      <c r="C37" s="69" t="s">
        <v>91</v>
      </c>
      <c r="D37" s="70"/>
      <c r="E37" s="71"/>
      <c r="F37" s="76">
        <v>2.5</v>
      </c>
      <c r="G37" s="76">
        <v>47.5</v>
      </c>
      <c r="H37" s="72">
        <f t="shared" ref="H37:H68" si="3">SUM(D37,F37)</f>
        <v>2.5</v>
      </c>
      <c r="I37" s="72">
        <f t="shared" ref="I37:I68" si="4">SUM(E37,G37)</f>
        <v>47.5</v>
      </c>
      <c r="K37" s="74">
        <f t="shared" ref="K37:K68" si="5">SUM(H37:I37)</f>
        <v>50</v>
      </c>
    </row>
    <row r="38" spans="1:11" ht="30.75" customHeight="1" x14ac:dyDescent="0.25">
      <c r="A38" s="91">
        <v>13</v>
      </c>
      <c r="B38" s="93" t="s">
        <v>92</v>
      </c>
      <c r="C38" s="69" t="s">
        <v>93</v>
      </c>
      <c r="D38" s="70"/>
      <c r="E38" s="71"/>
      <c r="F38" s="76">
        <v>50</v>
      </c>
      <c r="G38" s="71"/>
      <c r="H38" s="72">
        <f t="shared" si="3"/>
        <v>50</v>
      </c>
      <c r="I38" s="73">
        <f t="shared" si="4"/>
        <v>0</v>
      </c>
      <c r="K38" s="74">
        <f t="shared" si="5"/>
        <v>50</v>
      </c>
    </row>
    <row r="39" spans="1:11" ht="35.25" customHeight="1" x14ac:dyDescent="0.25">
      <c r="A39" s="91"/>
      <c r="B39" s="93"/>
      <c r="C39" s="69" t="s">
        <v>94</v>
      </c>
      <c r="D39" s="70"/>
      <c r="E39" s="71"/>
      <c r="F39" s="76">
        <v>48.2</v>
      </c>
      <c r="G39" s="71"/>
      <c r="H39" s="72">
        <f t="shared" si="3"/>
        <v>48.2</v>
      </c>
      <c r="I39" s="73">
        <f t="shared" si="4"/>
        <v>0</v>
      </c>
      <c r="K39" s="74">
        <f t="shared" si="5"/>
        <v>48.2</v>
      </c>
    </row>
    <row r="40" spans="1:11" ht="35.25" customHeight="1" x14ac:dyDescent="0.25">
      <c r="A40" s="91">
        <v>14</v>
      </c>
      <c r="B40" s="93" t="s">
        <v>95</v>
      </c>
      <c r="C40" s="69" t="s">
        <v>96</v>
      </c>
      <c r="D40" s="76">
        <v>50</v>
      </c>
      <c r="E40" s="71"/>
      <c r="F40" s="71"/>
      <c r="G40" s="71"/>
      <c r="H40" s="72">
        <f t="shared" si="3"/>
        <v>50</v>
      </c>
      <c r="I40" s="73">
        <f t="shared" si="4"/>
        <v>0</v>
      </c>
      <c r="K40" s="74">
        <f t="shared" si="5"/>
        <v>50</v>
      </c>
    </row>
    <row r="41" spans="1:11" ht="19.5" customHeight="1" x14ac:dyDescent="0.25">
      <c r="A41" s="91"/>
      <c r="B41" s="93"/>
      <c r="C41" s="69" t="s">
        <v>97</v>
      </c>
      <c r="D41" s="70"/>
      <c r="E41" s="71"/>
      <c r="F41" s="76">
        <v>50</v>
      </c>
      <c r="G41" s="71"/>
      <c r="H41" s="72">
        <f t="shared" si="3"/>
        <v>50</v>
      </c>
      <c r="I41" s="73">
        <f t="shared" si="4"/>
        <v>0</v>
      </c>
      <c r="K41" s="74">
        <f t="shared" si="5"/>
        <v>50</v>
      </c>
    </row>
    <row r="42" spans="1:11" ht="19.5" customHeight="1" x14ac:dyDescent="0.25">
      <c r="A42" s="91"/>
      <c r="B42" s="93"/>
      <c r="C42" s="69" t="s">
        <v>98</v>
      </c>
      <c r="D42" s="70"/>
      <c r="E42" s="71"/>
      <c r="F42" s="71"/>
      <c r="G42" s="76">
        <v>45</v>
      </c>
      <c r="H42" s="73">
        <f t="shared" si="3"/>
        <v>0</v>
      </c>
      <c r="I42" s="72">
        <f t="shared" si="4"/>
        <v>45</v>
      </c>
      <c r="K42" s="74">
        <f t="shared" si="5"/>
        <v>45</v>
      </c>
    </row>
    <row r="43" spans="1:11" ht="36" customHeight="1" x14ac:dyDescent="0.25">
      <c r="A43" s="68">
        <v>15</v>
      </c>
      <c r="B43" s="75" t="s">
        <v>99</v>
      </c>
      <c r="C43" s="69" t="s">
        <v>100</v>
      </c>
      <c r="D43" s="70"/>
      <c r="E43" s="71"/>
      <c r="F43" s="76">
        <v>50</v>
      </c>
      <c r="G43" s="71"/>
      <c r="H43" s="72">
        <f t="shared" si="3"/>
        <v>50</v>
      </c>
      <c r="I43" s="73">
        <f t="shared" si="4"/>
        <v>0</v>
      </c>
      <c r="K43" s="74">
        <f t="shared" si="5"/>
        <v>50</v>
      </c>
    </row>
    <row r="44" spans="1:11" ht="19.5" customHeight="1" x14ac:dyDescent="0.25">
      <c r="A44" s="91">
        <v>16</v>
      </c>
      <c r="B44" s="92" t="s">
        <v>101</v>
      </c>
      <c r="C44" s="69" t="s">
        <v>102</v>
      </c>
      <c r="D44" s="70">
        <v>33.700000000000003</v>
      </c>
      <c r="E44" s="71">
        <v>16.260000000000002</v>
      </c>
      <c r="F44" s="71"/>
      <c r="G44" s="71"/>
      <c r="H44" s="72">
        <f t="shared" si="3"/>
        <v>33.700000000000003</v>
      </c>
      <c r="I44" s="77">
        <f t="shared" si="4"/>
        <v>16.260000000000002</v>
      </c>
      <c r="K44" s="74">
        <f t="shared" si="5"/>
        <v>49.960000000000008</v>
      </c>
    </row>
    <row r="45" spans="1:11" ht="19.5" customHeight="1" x14ac:dyDescent="0.25">
      <c r="A45" s="91"/>
      <c r="B45" s="92"/>
      <c r="C45" s="69" t="s">
        <v>103</v>
      </c>
      <c r="D45" s="70"/>
      <c r="E45" s="70">
        <v>50</v>
      </c>
      <c r="F45" s="71"/>
      <c r="G45" s="71"/>
      <c r="H45" s="73">
        <f t="shared" si="3"/>
        <v>0</v>
      </c>
      <c r="I45" s="72">
        <f t="shared" si="4"/>
        <v>50</v>
      </c>
      <c r="K45" s="74">
        <f t="shared" si="5"/>
        <v>50</v>
      </c>
    </row>
    <row r="46" spans="1:11" ht="16.5" customHeight="1" x14ac:dyDescent="0.25">
      <c r="A46" s="91"/>
      <c r="B46" s="92"/>
      <c r="C46" s="69" t="s">
        <v>104</v>
      </c>
      <c r="D46" s="71">
        <v>33.950000000000003</v>
      </c>
      <c r="E46" s="71">
        <v>2.95</v>
      </c>
      <c r="F46" s="71"/>
      <c r="G46" s="71"/>
      <c r="H46" s="77">
        <f t="shared" si="3"/>
        <v>33.950000000000003</v>
      </c>
      <c r="I46" s="77">
        <f t="shared" si="4"/>
        <v>2.95</v>
      </c>
      <c r="K46" s="74">
        <f t="shared" si="5"/>
        <v>36.900000000000006</v>
      </c>
    </row>
    <row r="47" spans="1:11" ht="51" customHeight="1" x14ac:dyDescent="0.25">
      <c r="A47" s="91"/>
      <c r="B47" s="92"/>
      <c r="C47" s="69" t="s">
        <v>105</v>
      </c>
      <c r="D47" s="70"/>
      <c r="E47" s="71"/>
      <c r="F47" s="76">
        <v>38</v>
      </c>
      <c r="G47" s="76">
        <v>12</v>
      </c>
      <c r="H47" s="72">
        <f t="shared" si="3"/>
        <v>38</v>
      </c>
      <c r="I47" s="72">
        <f t="shared" si="4"/>
        <v>12</v>
      </c>
      <c r="K47" s="74">
        <f t="shared" si="5"/>
        <v>50</v>
      </c>
    </row>
    <row r="48" spans="1:11" ht="19.5" customHeight="1" x14ac:dyDescent="0.25">
      <c r="A48" s="91"/>
      <c r="B48" s="92"/>
      <c r="C48" s="69" t="s">
        <v>106</v>
      </c>
      <c r="D48" s="70"/>
      <c r="E48" s="71"/>
      <c r="F48" s="71"/>
      <c r="G48" s="76">
        <v>48</v>
      </c>
      <c r="H48" s="73">
        <f t="shared" si="3"/>
        <v>0</v>
      </c>
      <c r="I48" s="72">
        <f t="shared" si="4"/>
        <v>48</v>
      </c>
      <c r="K48" s="74">
        <f t="shared" si="5"/>
        <v>48</v>
      </c>
    </row>
    <row r="49" spans="1:11" ht="19.5" customHeight="1" x14ac:dyDescent="0.25">
      <c r="A49" s="91">
        <v>17</v>
      </c>
      <c r="B49" s="93" t="s">
        <v>107</v>
      </c>
      <c r="C49" s="69" t="s">
        <v>108</v>
      </c>
      <c r="D49" s="70"/>
      <c r="E49" s="71"/>
      <c r="F49" s="71"/>
      <c r="G49" s="76">
        <v>50</v>
      </c>
      <c r="H49" s="73">
        <f t="shared" si="3"/>
        <v>0</v>
      </c>
      <c r="I49" s="72">
        <f t="shared" si="4"/>
        <v>50</v>
      </c>
      <c r="K49" s="74">
        <f t="shared" si="5"/>
        <v>50</v>
      </c>
    </row>
    <row r="50" spans="1:11" ht="19.5" customHeight="1" x14ac:dyDescent="0.25">
      <c r="A50" s="91"/>
      <c r="B50" s="93"/>
      <c r="C50" s="69" t="s">
        <v>109</v>
      </c>
      <c r="D50" s="70"/>
      <c r="E50" s="71"/>
      <c r="F50" s="71"/>
      <c r="G50" s="76">
        <v>50</v>
      </c>
      <c r="H50" s="73">
        <f t="shared" si="3"/>
        <v>0</v>
      </c>
      <c r="I50" s="72">
        <f t="shared" si="4"/>
        <v>50</v>
      </c>
      <c r="K50" s="74">
        <f t="shared" si="5"/>
        <v>50</v>
      </c>
    </row>
    <row r="51" spans="1:11" ht="19.5" customHeight="1" x14ac:dyDescent="0.25">
      <c r="A51" s="91"/>
      <c r="B51" s="93"/>
      <c r="C51" s="69" t="s">
        <v>110</v>
      </c>
      <c r="D51" s="70"/>
      <c r="E51" s="71"/>
      <c r="F51" s="71"/>
      <c r="G51" s="76">
        <v>50</v>
      </c>
      <c r="H51" s="73">
        <f t="shared" si="3"/>
        <v>0</v>
      </c>
      <c r="I51" s="72">
        <f t="shared" si="4"/>
        <v>50</v>
      </c>
      <c r="K51" s="74">
        <f t="shared" si="5"/>
        <v>50</v>
      </c>
    </row>
    <row r="52" spans="1:11" ht="32.25" customHeight="1" x14ac:dyDescent="0.25">
      <c r="A52" s="68">
        <v>18</v>
      </c>
      <c r="B52" s="69" t="s">
        <v>111</v>
      </c>
      <c r="C52" s="69" t="s">
        <v>112</v>
      </c>
      <c r="D52" s="70">
        <v>42.5</v>
      </c>
      <c r="E52" s="71"/>
      <c r="F52" s="71"/>
      <c r="G52" s="71"/>
      <c r="H52" s="72">
        <f t="shared" si="3"/>
        <v>42.5</v>
      </c>
      <c r="I52" s="73">
        <f t="shared" si="4"/>
        <v>0</v>
      </c>
      <c r="K52" s="74">
        <f t="shared" si="5"/>
        <v>42.5</v>
      </c>
    </row>
    <row r="53" spans="1:11" ht="35.25" customHeight="1" x14ac:dyDescent="0.25">
      <c r="A53" s="91">
        <v>19</v>
      </c>
      <c r="B53" s="92" t="s">
        <v>113</v>
      </c>
      <c r="C53" s="69" t="s">
        <v>114</v>
      </c>
      <c r="D53" s="70">
        <v>49.55</v>
      </c>
      <c r="E53" s="71"/>
      <c r="F53" s="71"/>
      <c r="G53" s="71"/>
      <c r="H53" s="77">
        <f t="shared" si="3"/>
        <v>49.55</v>
      </c>
      <c r="I53" s="73">
        <f t="shared" si="4"/>
        <v>0</v>
      </c>
      <c r="K53" s="74">
        <f t="shared" si="5"/>
        <v>49.55</v>
      </c>
    </row>
    <row r="54" spans="1:11" ht="18.75" customHeight="1" x14ac:dyDescent="0.25">
      <c r="A54" s="91"/>
      <c r="B54" s="92"/>
      <c r="C54" s="69" t="s">
        <v>115</v>
      </c>
      <c r="D54" s="71">
        <v>47.75</v>
      </c>
      <c r="E54" s="71"/>
      <c r="F54" s="71"/>
      <c r="G54" s="71"/>
      <c r="H54" s="77">
        <f t="shared" si="3"/>
        <v>47.75</v>
      </c>
      <c r="I54" s="73">
        <f t="shared" si="4"/>
        <v>0</v>
      </c>
      <c r="K54" s="74">
        <f t="shared" si="5"/>
        <v>47.75</v>
      </c>
    </row>
    <row r="55" spans="1:11" ht="35.25" customHeight="1" x14ac:dyDescent="0.25">
      <c r="A55" s="91"/>
      <c r="B55" s="92"/>
      <c r="C55" s="69" t="s">
        <v>116</v>
      </c>
      <c r="D55" s="70">
        <v>49</v>
      </c>
      <c r="E55" s="71"/>
      <c r="F55" s="71"/>
      <c r="G55" s="71"/>
      <c r="H55" s="72">
        <f t="shared" si="3"/>
        <v>49</v>
      </c>
      <c r="I55" s="73">
        <f t="shared" si="4"/>
        <v>0</v>
      </c>
      <c r="K55" s="74">
        <f t="shared" si="5"/>
        <v>49</v>
      </c>
    </row>
    <row r="56" spans="1:11" ht="21" customHeight="1" x14ac:dyDescent="0.25">
      <c r="A56" s="91"/>
      <c r="B56" s="92"/>
      <c r="C56" s="69" t="s">
        <v>117</v>
      </c>
      <c r="D56" s="70"/>
      <c r="E56" s="71"/>
      <c r="F56" s="70">
        <v>50</v>
      </c>
      <c r="G56" s="71"/>
      <c r="H56" s="72">
        <f t="shared" si="3"/>
        <v>50</v>
      </c>
      <c r="I56" s="73">
        <f t="shared" si="4"/>
        <v>0</v>
      </c>
      <c r="K56" s="74">
        <f t="shared" si="5"/>
        <v>50</v>
      </c>
    </row>
    <row r="57" spans="1:11" ht="35.25" customHeight="1" x14ac:dyDescent="0.25">
      <c r="A57" s="91"/>
      <c r="B57" s="92"/>
      <c r="C57" s="69" t="s">
        <v>118</v>
      </c>
      <c r="D57" s="70"/>
      <c r="E57" s="71"/>
      <c r="F57" s="71">
        <v>49.99</v>
      </c>
      <c r="G57" s="71"/>
      <c r="H57" s="77">
        <f t="shared" si="3"/>
        <v>49.99</v>
      </c>
      <c r="I57" s="73">
        <f t="shared" si="4"/>
        <v>0</v>
      </c>
      <c r="K57" s="74">
        <f t="shared" si="5"/>
        <v>49.99</v>
      </c>
    </row>
    <row r="58" spans="1:11" ht="50.25" customHeight="1" x14ac:dyDescent="0.25">
      <c r="A58" s="91"/>
      <c r="B58" s="92"/>
      <c r="C58" s="69" t="s">
        <v>119</v>
      </c>
      <c r="D58" s="70"/>
      <c r="E58" s="71"/>
      <c r="F58" s="70">
        <v>50</v>
      </c>
      <c r="G58" s="71"/>
      <c r="H58" s="72">
        <f t="shared" si="3"/>
        <v>50</v>
      </c>
      <c r="I58" s="73">
        <f t="shared" si="4"/>
        <v>0</v>
      </c>
      <c r="K58" s="74">
        <f t="shared" si="5"/>
        <v>50</v>
      </c>
    </row>
    <row r="59" spans="1:11" ht="19.5" customHeight="1" x14ac:dyDescent="0.25">
      <c r="A59" s="91">
        <v>20</v>
      </c>
      <c r="B59" s="95" t="s">
        <v>120</v>
      </c>
      <c r="C59" s="69" t="s">
        <v>121</v>
      </c>
      <c r="D59" s="70"/>
      <c r="E59" s="71"/>
      <c r="F59" s="70">
        <v>50</v>
      </c>
      <c r="G59" s="71"/>
      <c r="H59" s="72">
        <f t="shared" si="3"/>
        <v>50</v>
      </c>
      <c r="I59" s="73">
        <f t="shared" si="4"/>
        <v>0</v>
      </c>
      <c r="K59" s="74">
        <f t="shared" si="5"/>
        <v>50</v>
      </c>
    </row>
    <row r="60" spans="1:11" ht="36" customHeight="1" x14ac:dyDescent="0.25">
      <c r="A60" s="91"/>
      <c r="B60" s="95"/>
      <c r="C60" s="69" t="s">
        <v>122</v>
      </c>
      <c r="D60" s="70"/>
      <c r="E60" s="71"/>
      <c r="F60" s="70">
        <v>50</v>
      </c>
      <c r="G60" s="71"/>
      <c r="H60" s="72">
        <f t="shared" si="3"/>
        <v>50</v>
      </c>
      <c r="I60" s="73">
        <f t="shared" si="4"/>
        <v>0</v>
      </c>
      <c r="K60" s="74">
        <f t="shared" si="5"/>
        <v>50</v>
      </c>
    </row>
    <row r="61" spans="1:11" ht="19.5" customHeight="1" x14ac:dyDescent="0.25">
      <c r="A61" s="91"/>
      <c r="B61" s="95"/>
      <c r="C61" s="69" t="s">
        <v>123</v>
      </c>
      <c r="D61" s="70"/>
      <c r="E61" s="71"/>
      <c r="F61" s="70">
        <v>50</v>
      </c>
      <c r="G61" s="71"/>
      <c r="H61" s="72">
        <f t="shared" si="3"/>
        <v>50</v>
      </c>
      <c r="I61" s="73">
        <f t="shared" si="4"/>
        <v>0</v>
      </c>
      <c r="K61" s="74">
        <f t="shared" si="5"/>
        <v>50</v>
      </c>
    </row>
    <row r="62" spans="1:11" ht="30.75" customHeight="1" x14ac:dyDescent="0.25">
      <c r="A62" s="91">
        <v>21</v>
      </c>
      <c r="B62" s="92" t="s">
        <v>124</v>
      </c>
      <c r="C62" s="69" t="s">
        <v>125</v>
      </c>
      <c r="D62" s="70">
        <v>50</v>
      </c>
      <c r="E62" s="71"/>
      <c r="F62" s="71"/>
      <c r="G62" s="71"/>
      <c r="H62" s="72">
        <f t="shared" si="3"/>
        <v>50</v>
      </c>
      <c r="I62" s="73">
        <f t="shared" si="4"/>
        <v>0</v>
      </c>
      <c r="K62" s="74">
        <f t="shared" si="5"/>
        <v>50</v>
      </c>
    </row>
    <row r="63" spans="1:11" ht="36.75" customHeight="1" x14ac:dyDescent="0.25">
      <c r="A63" s="91"/>
      <c r="B63" s="92"/>
      <c r="C63" s="69" t="s">
        <v>126</v>
      </c>
      <c r="D63" s="70"/>
      <c r="E63" s="70">
        <v>50</v>
      </c>
      <c r="F63" s="71"/>
      <c r="G63" s="71"/>
      <c r="H63" s="73">
        <f t="shared" si="3"/>
        <v>0</v>
      </c>
      <c r="I63" s="72">
        <f t="shared" si="4"/>
        <v>50</v>
      </c>
      <c r="K63" s="74">
        <f t="shared" si="5"/>
        <v>50</v>
      </c>
    </row>
    <row r="64" spans="1:11" ht="35.25" customHeight="1" x14ac:dyDescent="0.25">
      <c r="A64" s="91"/>
      <c r="B64" s="92"/>
      <c r="C64" s="69" t="s">
        <v>127</v>
      </c>
      <c r="D64" s="70">
        <v>20</v>
      </c>
      <c r="E64" s="70">
        <v>30</v>
      </c>
      <c r="F64" s="71"/>
      <c r="G64" s="71"/>
      <c r="H64" s="72">
        <f t="shared" si="3"/>
        <v>20</v>
      </c>
      <c r="I64" s="72">
        <f t="shared" si="4"/>
        <v>30</v>
      </c>
      <c r="K64" s="74">
        <f t="shared" si="5"/>
        <v>50</v>
      </c>
    </row>
    <row r="65" spans="1:11" ht="19.5" customHeight="1" x14ac:dyDescent="0.25">
      <c r="A65" s="91">
        <v>22</v>
      </c>
      <c r="B65" s="92" t="s">
        <v>128</v>
      </c>
      <c r="C65" s="69" t="s">
        <v>129</v>
      </c>
      <c r="D65" s="71">
        <v>33.15</v>
      </c>
      <c r="E65" s="71"/>
      <c r="F65" s="71"/>
      <c r="G65" s="71"/>
      <c r="H65" s="77">
        <f t="shared" si="3"/>
        <v>33.15</v>
      </c>
      <c r="I65" s="73">
        <f t="shared" si="4"/>
        <v>0</v>
      </c>
      <c r="K65" s="74">
        <f t="shared" si="5"/>
        <v>33.15</v>
      </c>
    </row>
    <row r="66" spans="1:11" ht="19.5" customHeight="1" x14ac:dyDescent="0.25">
      <c r="A66" s="91"/>
      <c r="B66" s="92"/>
      <c r="C66" s="69" t="s">
        <v>130</v>
      </c>
      <c r="D66" s="70"/>
      <c r="E66" s="71"/>
      <c r="F66" s="81">
        <v>41.784999999999997</v>
      </c>
      <c r="G66" s="76">
        <v>8</v>
      </c>
      <c r="H66" s="77">
        <f t="shared" si="3"/>
        <v>41.784999999999997</v>
      </c>
      <c r="I66" s="72">
        <f t="shared" si="4"/>
        <v>8</v>
      </c>
      <c r="K66" s="74">
        <f t="shared" si="5"/>
        <v>49.784999999999997</v>
      </c>
    </row>
    <row r="67" spans="1:11" ht="19.5" customHeight="1" x14ac:dyDescent="0.25">
      <c r="A67" s="91"/>
      <c r="B67" s="92"/>
      <c r="C67" s="69" t="s">
        <v>131</v>
      </c>
      <c r="D67" s="70"/>
      <c r="E67" s="71"/>
      <c r="F67" s="76">
        <v>48.5</v>
      </c>
      <c r="G67" s="71"/>
      <c r="H67" s="72">
        <f t="shared" si="3"/>
        <v>48.5</v>
      </c>
      <c r="I67" s="73">
        <f t="shared" si="4"/>
        <v>0</v>
      </c>
      <c r="K67" s="74">
        <f t="shared" si="5"/>
        <v>48.5</v>
      </c>
    </row>
    <row r="68" spans="1:11" ht="31.5" x14ac:dyDescent="0.25">
      <c r="A68" s="91">
        <v>23</v>
      </c>
      <c r="B68" s="92" t="s">
        <v>132</v>
      </c>
      <c r="C68" s="69" t="s">
        <v>133</v>
      </c>
      <c r="D68" s="70">
        <v>15</v>
      </c>
      <c r="E68" s="71"/>
      <c r="F68" s="71"/>
      <c r="G68" s="71"/>
      <c r="H68" s="72">
        <f t="shared" si="3"/>
        <v>15</v>
      </c>
      <c r="I68" s="73">
        <f t="shared" si="4"/>
        <v>0</v>
      </c>
      <c r="K68" s="74">
        <f t="shared" si="5"/>
        <v>15</v>
      </c>
    </row>
    <row r="69" spans="1:11" ht="18.75" customHeight="1" x14ac:dyDescent="0.25">
      <c r="A69" s="91"/>
      <c r="B69" s="92"/>
      <c r="C69" s="69" t="s">
        <v>134</v>
      </c>
      <c r="D69" s="70">
        <v>20</v>
      </c>
      <c r="E69" s="71"/>
      <c r="F69" s="71"/>
      <c r="G69" s="71"/>
      <c r="H69" s="72">
        <f t="shared" ref="H69:H77" si="6">SUM(D69,F69)</f>
        <v>20</v>
      </c>
      <c r="I69" s="73">
        <f t="shared" ref="I69:I77" si="7">SUM(E69,G69)</f>
        <v>0</v>
      </c>
      <c r="K69" s="74">
        <f t="shared" ref="K69:K77" si="8">SUM(H69:I69)</f>
        <v>20</v>
      </c>
    </row>
    <row r="70" spans="1:11" ht="31.5" x14ac:dyDescent="0.25">
      <c r="A70" s="91">
        <v>24</v>
      </c>
      <c r="B70" s="92" t="s">
        <v>135</v>
      </c>
      <c r="C70" s="69" t="s">
        <v>136</v>
      </c>
      <c r="D70" s="71">
        <v>47.645000000000003</v>
      </c>
      <c r="E70" s="71"/>
      <c r="F70" s="71"/>
      <c r="G70" s="71"/>
      <c r="H70" s="77">
        <f t="shared" si="6"/>
        <v>47.645000000000003</v>
      </c>
      <c r="I70" s="73">
        <f t="shared" si="7"/>
        <v>0</v>
      </c>
      <c r="K70" s="74">
        <f t="shared" si="8"/>
        <v>47.645000000000003</v>
      </c>
    </row>
    <row r="71" spans="1:11" ht="31.5" x14ac:dyDescent="0.25">
      <c r="A71" s="91"/>
      <c r="B71" s="92"/>
      <c r="C71" s="69" t="s">
        <v>137</v>
      </c>
      <c r="D71" s="71">
        <v>46.53</v>
      </c>
      <c r="E71" s="71"/>
      <c r="F71" s="71"/>
      <c r="G71" s="71"/>
      <c r="H71" s="77">
        <f t="shared" si="6"/>
        <v>46.53</v>
      </c>
      <c r="I71" s="73">
        <f t="shared" si="7"/>
        <v>0</v>
      </c>
      <c r="K71" s="74">
        <f t="shared" si="8"/>
        <v>46.53</v>
      </c>
    </row>
    <row r="72" spans="1:11" ht="17.25" customHeight="1" x14ac:dyDescent="0.25">
      <c r="A72" s="91">
        <v>25</v>
      </c>
      <c r="B72" s="92" t="s">
        <v>138</v>
      </c>
      <c r="C72" s="69" t="s">
        <v>139</v>
      </c>
      <c r="D72" s="70">
        <v>50</v>
      </c>
      <c r="E72" s="71"/>
      <c r="F72" s="71"/>
      <c r="G72" s="71"/>
      <c r="H72" s="72">
        <f t="shared" si="6"/>
        <v>50</v>
      </c>
      <c r="I72" s="73">
        <f t="shared" si="7"/>
        <v>0</v>
      </c>
      <c r="K72" s="74">
        <f t="shared" si="8"/>
        <v>50</v>
      </c>
    </row>
    <row r="73" spans="1:11" ht="18.75" customHeight="1" x14ac:dyDescent="0.25">
      <c r="A73" s="91"/>
      <c r="B73" s="92"/>
      <c r="C73" s="69" t="s">
        <v>140</v>
      </c>
      <c r="D73" s="70"/>
      <c r="E73" s="71"/>
      <c r="F73" s="76">
        <v>49</v>
      </c>
      <c r="G73" s="71"/>
      <c r="H73" s="72">
        <f t="shared" si="6"/>
        <v>49</v>
      </c>
      <c r="I73" s="73">
        <f t="shared" si="7"/>
        <v>0</v>
      </c>
      <c r="K73" s="74">
        <f t="shared" si="8"/>
        <v>49</v>
      </c>
    </row>
    <row r="74" spans="1:11" ht="31.5" x14ac:dyDescent="0.25">
      <c r="A74" s="91">
        <v>26</v>
      </c>
      <c r="B74" s="93" t="s">
        <v>141</v>
      </c>
      <c r="C74" s="69" t="s">
        <v>142</v>
      </c>
      <c r="D74" s="70"/>
      <c r="E74" s="71"/>
      <c r="F74" s="81">
        <v>45.75</v>
      </c>
      <c r="G74" s="71"/>
      <c r="H74" s="77">
        <f t="shared" si="6"/>
        <v>45.75</v>
      </c>
      <c r="I74" s="73">
        <f t="shared" si="7"/>
        <v>0</v>
      </c>
      <c r="K74" s="74">
        <f t="shared" si="8"/>
        <v>45.75</v>
      </c>
    </row>
    <row r="75" spans="1:11" ht="31.5" x14ac:dyDescent="0.25">
      <c r="A75" s="91"/>
      <c r="B75" s="93"/>
      <c r="C75" s="69" t="s">
        <v>143</v>
      </c>
      <c r="D75" s="70"/>
      <c r="E75" s="71"/>
      <c r="F75" s="76">
        <v>20.5</v>
      </c>
      <c r="G75" s="76">
        <v>11</v>
      </c>
      <c r="H75" s="72">
        <f t="shared" si="6"/>
        <v>20.5</v>
      </c>
      <c r="I75" s="72">
        <f t="shared" si="7"/>
        <v>11</v>
      </c>
      <c r="K75" s="74">
        <f t="shared" si="8"/>
        <v>31.5</v>
      </c>
    </row>
    <row r="76" spans="1:11" ht="15.75" x14ac:dyDescent="0.25">
      <c r="A76" s="68">
        <v>27</v>
      </c>
      <c r="B76" s="69" t="s">
        <v>144</v>
      </c>
      <c r="C76" s="69" t="s">
        <v>145</v>
      </c>
      <c r="D76" s="70">
        <v>49.8</v>
      </c>
      <c r="E76" s="71"/>
      <c r="F76" s="71"/>
      <c r="G76" s="71"/>
      <c r="H76" s="72">
        <f t="shared" si="6"/>
        <v>49.8</v>
      </c>
      <c r="I76" s="73">
        <f t="shared" si="7"/>
        <v>0</v>
      </c>
      <c r="K76" s="74">
        <f t="shared" si="8"/>
        <v>49.8</v>
      </c>
    </row>
    <row r="77" spans="1:11" s="84" customFormat="1" ht="15.75" x14ac:dyDescent="0.25">
      <c r="A77" s="66"/>
      <c r="B77" s="82" t="s">
        <v>43</v>
      </c>
      <c r="C77" s="83"/>
      <c r="D77" s="77">
        <f>SUM(D5:D76)</f>
        <v>1053.395</v>
      </c>
      <c r="E77" s="77">
        <f>SUM(E5:E76)</f>
        <v>247.20999999999998</v>
      </c>
      <c r="F77" s="77">
        <f>SUM(F5:F76)</f>
        <v>1359.7550000000001</v>
      </c>
      <c r="G77" s="77">
        <f>SUM(G5:G76)</f>
        <v>616.89499999999998</v>
      </c>
      <c r="H77" s="77">
        <f t="shared" si="6"/>
        <v>2413.15</v>
      </c>
      <c r="I77" s="77">
        <f t="shared" si="7"/>
        <v>864.10500000000002</v>
      </c>
      <c r="K77" s="74">
        <f t="shared" si="8"/>
        <v>3277.2550000000001</v>
      </c>
    </row>
  </sheetData>
  <autoFilter ref="H1:I77">
    <filterColumn colId="0" showButton="0"/>
  </autoFilter>
  <mergeCells count="53">
    <mergeCell ref="A74:A75"/>
    <mergeCell ref="B74:B75"/>
    <mergeCell ref="A68:A69"/>
    <mergeCell ref="B68:B69"/>
    <mergeCell ref="A70:A71"/>
    <mergeCell ref="B70:B71"/>
    <mergeCell ref="A72:A73"/>
    <mergeCell ref="B72:B73"/>
    <mergeCell ref="A59:A61"/>
    <mergeCell ref="B59:B61"/>
    <mergeCell ref="A62:A64"/>
    <mergeCell ref="B62:B64"/>
    <mergeCell ref="A65:A67"/>
    <mergeCell ref="B65:B67"/>
    <mergeCell ref="A44:A48"/>
    <mergeCell ref="B44:B48"/>
    <mergeCell ref="A49:A51"/>
    <mergeCell ref="B49:B51"/>
    <mergeCell ref="A53:A58"/>
    <mergeCell ref="B53:B58"/>
    <mergeCell ref="A31:A37"/>
    <mergeCell ref="B31:B37"/>
    <mergeCell ref="A38:A39"/>
    <mergeCell ref="B38:B39"/>
    <mergeCell ref="A40:A42"/>
    <mergeCell ref="B40:B42"/>
    <mergeCell ref="A25:A26"/>
    <mergeCell ref="B25:B26"/>
    <mergeCell ref="A27:A28"/>
    <mergeCell ref="B27:B28"/>
    <mergeCell ref="A29:A30"/>
    <mergeCell ref="B29:B30"/>
    <mergeCell ref="A17:A19"/>
    <mergeCell ref="B17:B19"/>
    <mergeCell ref="L18:L19"/>
    <mergeCell ref="A20:A22"/>
    <mergeCell ref="B20:B22"/>
    <mergeCell ref="A23:A24"/>
    <mergeCell ref="B23:B24"/>
    <mergeCell ref="A5:A6"/>
    <mergeCell ref="B5:B6"/>
    <mergeCell ref="A7:A9"/>
    <mergeCell ref="B7:B9"/>
    <mergeCell ref="A11:A15"/>
    <mergeCell ref="B11:B15"/>
    <mergeCell ref="A1:I1"/>
    <mergeCell ref="A2:A4"/>
    <mergeCell ref="B2:B4"/>
    <mergeCell ref="C2:C4"/>
    <mergeCell ref="D2:I2"/>
    <mergeCell ref="D3:E3"/>
    <mergeCell ref="F3:G3"/>
    <mergeCell ref="H3:I3"/>
  </mergeCells>
  <pageMargins left="0.39370078740157505" right="0.39370078740157505" top="0.78740157480314998" bottom="0.39370078740157505" header="0" footer="0"/>
  <pageSetup paperSize="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/>
  </sheetViews>
  <sheetFormatPr defaultRowHeight="15" x14ac:dyDescent="0.25"/>
  <cols>
    <col min="1" max="1" width="3.28515625" style="96" customWidth="1"/>
    <col min="2" max="2" width="33.7109375" style="96" customWidth="1"/>
    <col min="3" max="3" width="43.42578125" style="96" customWidth="1"/>
    <col min="4" max="4" width="6.7109375" style="97" customWidth="1"/>
    <col min="5" max="5" width="10.7109375" style="97" customWidth="1"/>
    <col min="6" max="6" width="9.5703125" style="98" customWidth="1"/>
    <col min="7" max="7" width="10.42578125" style="97" customWidth="1"/>
    <col min="8" max="8" width="9.5703125" style="98" customWidth="1"/>
    <col min="9" max="9" width="10.5703125" style="97" customWidth="1"/>
    <col min="10" max="10" width="9.140625" style="96" customWidth="1"/>
    <col min="11" max="16384" width="9.140625" style="96"/>
  </cols>
  <sheetData>
    <row r="2" spans="1:9" ht="29.25" customHeight="1" x14ac:dyDescent="0.25">
      <c r="A2" s="110" t="s">
        <v>146</v>
      </c>
      <c r="B2" s="110"/>
      <c r="C2" s="110"/>
      <c r="D2" s="110"/>
      <c r="E2" s="110"/>
      <c r="F2" s="110"/>
      <c r="G2" s="110"/>
      <c r="H2" s="110"/>
      <c r="I2" s="110"/>
    </row>
    <row r="4" spans="1:9" s="99" customFormat="1" ht="17.25" customHeight="1" x14ac:dyDescent="0.25">
      <c r="A4" s="111" t="s">
        <v>37</v>
      </c>
      <c r="B4" s="111" t="s">
        <v>147</v>
      </c>
      <c r="C4" s="111" t="s">
        <v>148</v>
      </c>
      <c r="D4" s="111" t="s">
        <v>149</v>
      </c>
      <c r="E4" s="111" t="s">
        <v>150</v>
      </c>
      <c r="F4" s="111" t="s">
        <v>151</v>
      </c>
      <c r="G4" s="111"/>
      <c r="H4" s="111"/>
      <c r="I4" s="111"/>
    </row>
    <row r="5" spans="1:9" s="99" customFormat="1" ht="31.5" customHeight="1" x14ac:dyDescent="0.25">
      <c r="A5" s="111"/>
      <c r="B5" s="111"/>
      <c r="C5" s="111"/>
      <c r="D5" s="111"/>
      <c r="E5" s="111"/>
      <c r="F5" s="111" t="s">
        <v>152</v>
      </c>
      <c r="G5" s="111"/>
      <c r="H5" s="111" t="s">
        <v>153</v>
      </c>
      <c r="I5" s="111"/>
    </row>
    <row r="6" spans="1:9" s="99" customFormat="1" ht="28.5" x14ac:dyDescent="0.25">
      <c r="A6" s="111"/>
      <c r="B6" s="111"/>
      <c r="C6" s="111"/>
      <c r="D6" s="111"/>
      <c r="E6" s="111"/>
      <c r="F6" s="100" t="s">
        <v>154</v>
      </c>
      <c r="G6" s="8" t="s">
        <v>155</v>
      </c>
      <c r="H6" s="100" t="s">
        <v>154</v>
      </c>
      <c r="I6" s="8" t="s">
        <v>155</v>
      </c>
    </row>
    <row r="7" spans="1:9" s="99" customFormat="1" ht="30" x14ac:dyDescent="0.25">
      <c r="A7" s="101">
        <v>1</v>
      </c>
      <c r="B7" s="16" t="s">
        <v>156</v>
      </c>
      <c r="C7" s="16" t="s">
        <v>157</v>
      </c>
      <c r="D7" s="101">
        <v>1</v>
      </c>
      <c r="E7" s="102">
        <f t="shared" ref="E7:E18" si="0">SUM(F7:I7)</f>
        <v>2280</v>
      </c>
      <c r="F7" s="103"/>
      <c r="G7" s="102"/>
      <c r="H7" s="103">
        <v>1140</v>
      </c>
      <c r="I7" s="102">
        <v>1140</v>
      </c>
    </row>
    <row r="8" spans="1:9" s="99" customFormat="1" ht="30" x14ac:dyDescent="0.25">
      <c r="A8" s="101">
        <v>2</v>
      </c>
      <c r="B8" s="16" t="s">
        <v>158</v>
      </c>
      <c r="C8" s="16" t="s">
        <v>159</v>
      </c>
      <c r="D8" s="101">
        <v>1</v>
      </c>
      <c r="E8" s="102">
        <f t="shared" si="0"/>
        <v>3120</v>
      </c>
      <c r="F8" s="103"/>
      <c r="G8" s="102"/>
      <c r="H8" s="103">
        <v>1560</v>
      </c>
      <c r="I8" s="102">
        <v>1560</v>
      </c>
    </row>
    <row r="9" spans="1:9" s="99" customFormat="1" ht="30" x14ac:dyDescent="0.25">
      <c r="A9" s="101">
        <v>3</v>
      </c>
      <c r="B9" s="16" t="s">
        <v>160</v>
      </c>
      <c r="C9" s="16" t="s">
        <v>161</v>
      </c>
      <c r="D9" s="101">
        <v>1</v>
      </c>
      <c r="E9" s="102">
        <f t="shared" si="0"/>
        <v>3570</v>
      </c>
      <c r="F9" s="103"/>
      <c r="G9" s="102"/>
      <c r="H9" s="103">
        <v>1785</v>
      </c>
      <c r="I9" s="102">
        <v>1785</v>
      </c>
    </row>
    <row r="10" spans="1:9" s="99" customFormat="1" ht="45" x14ac:dyDescent="0.25">
      <c r="A10" s="101">
        <v>4</v>
      </c>
      <c r="B10" s="16" t="s">
        <v>55</v>
      </c>
      <c r="C10" s="16" t="s">
        <v>162</v>
      </c>
      <c r="D10" s="101">
        <v>1</v>
      </c>
      <c r="E10" s="102">
        <f t="shared" si="0"/>
        <v>3120</v>
      </c>
      <c r="F10" s="103"/>
      <c r="G10" s="102"/>
      <c r="H10" s="103">
        <v>1560</v>
      </c>
      <c r="I10" s="102">
        <v>1560</v>
      </c>
    </row>
    <row r="11" spans="1:9" s="99" customFormat="1" ht="30" x14ac:dyDescent="0.25">
      <c r="A11" s="101">
        <v>5</v>
      </c>
      <c r="B11" s="16" t="s">
        <v>63</v>
      </c>
      <c r="C11" s="16" t="s">
        <v>163</v>
      </c>
      <c r="D11" s="101">
        <v>1</v>
      </c>
      <c r="E11" s="102">
        <f t="shared" si="0"/>
        <v>2640</v>
      </c>
      <c r="F11" s="103">
        <v>1320</v>
      </c>
      <c r="G11" s="102">
        <v>1320</v>
      </c>
      <c r="H11" s="103"/>
      <c r="I11" s="102"/>
    </row>
    <row r="12" spans="1:9" s="99" customFormat="1" ht="30" x14ac:dyDescent="0.25">
      <c r="A12" s="101">
        <v>6</v>
      </c>
      <c r="B12" s="16" t="s">
        <v>68</v>
      </c>
      <c r="C12" s="16" t="s">
        <v>159</v>
      </c>
      <c r="D12" s="101">
        <v>1</v>
      </c>
      <c r="E12" s="102">
        <f t="shared" si="0"/>
        <v>3120</v>
      </c>
      <c r="F12" s="103"/>
      <c r="G12" s="102"/>
      <c r="H12" s="103">
        <v>1560</v>
      </c>
      <c r="I12" s="102">
        <v>1560</v>
      </c>
    </row>
    <row r="13" spans="1:9" s="99" customFormat="1" ht="30" x14ac:dyDescent="0.25">
      <c r="A13" s="101">
        <v>7</v>
      </c>
      <c r="B13" s="16" t="s">
        <v>164</v>
      </c>
      <c r="C13" s="16" t="s">
        <v>163</v>
      </c>
      <c r="D13" s="101">
        <v>1</v>
      </c>
      <c r="E13" s="102">
        <f t="shared" si="0"/>
        <v>2640</v>
      </c>
      <c r="F13" s="103">
        <v>1320</v>
      </c>
      <c r="G13" s="102">
        <v>1320</v>
      </c>
      <c r="H13" s="103"/>
      <c r="I13" s="102"/>
    </row>
    <row r="14" spans="1:9" s="99" customFormat="1" ht="45" x14ac:dyDescent="0.25">
      <c r="A14" s="101">
        <v>8</v>
      </c>
      <c r="B14" s="16" t="s">
        <v>165</v>
      </c>
      <c r="C14" s="16" t="s">
        <v>162</v>
      </c>
      <c r="D14" s="101">
        <v>1</v>
      </c>
      <c r="E14" s="102">
        <f t="shared" si="0"/>
        <v>3120</v>
      </c>
      <c r="F14" s="103">
        <v>3120</v>
      </c>
      <c r="G14" s="102">
        <v>0</v>
      </c>
      <c r="H14" s="103"/>
      <c r="I14" s="102"/>
    </row>
    <row r="15" spans="1:9" s="99" customFormat="1" ht="30" x14ac:dyDescent="0.25">
      <c r="A15" s="101">
        <v>9</v>
      </c>
      <c r="B15" s="16" t="s">
        <v>166</v>
      </c>
      <c r="C15" s="16" t="s">
        <v>163</v>
      </c>
      <c r="D15" s="101">
        <v>1</v>
      </c>
      <c r="E15" s="102">
        <f t="shared" si="0"/>
        <v>2640</v>
      </c>
      <c r="F15" s="103">
        <v>1320</v>
      </c>
      <c r="G15" s="102">
        <v>1320</v>
      </c>
      <c r="H15" s="103"/>
      <c r="I15" s="102"/>
    </row>
    <row r="16" spans="1:9" s="99" customFormat="1" ht="45" x14ac:dyDescent="0.25">
      <c r="A16" s="101">
        <v>10</v>
      </c>
      <c r="B16" s="16" t="s">
        <v>167</v>
      </c>
      <c r="C16" s="16" t="s">
        <v>162</v>
      </c>
      <c r="D16" s="101">
        <v>1</v>
      </c>
      <c r="E16" s="102">
        <f t="shared" si="0"/>
        <v>3120</v>
      </c>
      <c r="F16" s="103">
        <v>2120</v>
      </c>
      <c r="G16" s="102">
        <v>1000</v>
      </c>
      <c r="H16" s="103"/>
      <c r="I16" s="102"/>
    </row>
    <row r="17" spans="1:9" s="99" customFormat="1" ht="30" x14ac:dyDescent="0.25">
      <c r="A17" s="101">
        <v>11</v>
      </c>
      <c r="B17" s="16" t="s">
        <v>168</v>
      </c>
      <c r="C17" s="16" t="s">
        <v>169</v>
      </c>
      <c r="D17" s="101">
        <v>1</v>
      </c>
      <c r="E17" s="102">
        <f t="shared" si="0"/>
        <v>3720</v>
      </c>
      <c r="F17" s="103">
        <v>1860</v>
      </c>
      <c r="G17" s="102">
        <v>1860</v>
      </c>
      <c r="H17" s="103"/>
      <c r="I17" s="102"/>
    </row>
    <row r="18" spans="1:9" s="99" customFormat="1" ht="30" x14ac:dyDescent="0.25">
      <c r="A18" s="101">
        <v>12</v>
      </c>
      <c r="B18" s="16" t="s">
        <v>170</v>
      </c>
      <c r="C18" s="16" t="s">
        <v>163</v>
      </c>
      <c r="D18" s="101">
        <v>1</v>
      </c>
      <c r="E18" s="102">
        <f t="shared" si="0"/>
        <v>2640</v>
      </c>
      <c r="F18" s="103">
        <v>1320</v>
      </c>
      <c r="G18" s="102">
        <v>1320</v>
      </c>
      <c r="H18" s="103"/>
      <c r="I18" s="102"/>
    </row>
    <row r="19" spans="1:9" s="109" customFormat="1" ht="14.25" x14ac:dyDescent="0.2">
      <c r="A19" s="104"/>
      <c r="B19" s="105" t="s">
        <v>43</v>
      </c>
      <c r="C19" s="105"/>
      <c r="D19" s="106">
        <f t="shared" ref="D19:I19" si="1">SUM(D7:D18)</f>
        <v>12</v>
      </c>
      <c r="E19" s="107">
        <f t="shared" si="1"/>
        <v>35730</v>
      </c>
      <c r="F19" s="108">
        <f t="shared" si="1"/>
        <v>12380</v>
      </c>
      <c r="G19" s="107">
        <f t="shared" si="1"/>
        <v>8140</v>
      </c>
      <c r="H19" s="108">
        <f t="shared" si="1"/>
        <v>7605</v>
      </c>
      <c r="I19" s="107">
        <f t="shared" si="1"/>
        <v>7605</v>
      </c>
    </row>
  </sheetData>
  <mergeCells count="9">
    <mergeCell ref="A2:I2"/>
    <mergeCell ref="A4:A6"/>
    <mergeCell ref="B4:B6"/>
    <mergeCell ref="C4:C6"/>
    <mergeCell ref="D4:D6"/>
    <mergeCell ref="E4:E6"/>
    <mergeCell ref="F4:I4"/>
    <mergeCell ref="F5:G5"/>
    <mergeCell ref="H5:I5"/>
  </mergeCells>
  <pageMargins left="0.39370078740157505" right="0.39370078740157505" top="0.78740157480314998" bottom="0.39370078740157505" header="0" footer="0"/>
  <pageSetup paperSize="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/>
  </sheetViews>
  <sheetFormatPr defaultColWidth="13" defaultRowHeight="15" x14ac:dyDescent="0.25"/>
  <cols>
    <col min="1" max="1" width="3.42578125" style="97" customWidth="1"/>
    <col min="2" max="2" width="37.28515625" style="112" customWidth="1"/>
    <col min="3" max="3" width="52.42578125" style="96" customWidth="1"/>
    <col min="4" max="4" width="7.7109375" style="96" customWidth="1"/>
    <col min="5" max="5" width="10" style="96" customWidth="1"/>
    <col min="6" max="6" width="10.140625" style="113" customWidth="1"/>
    <col min="7" max="7" width="15.42578125" style="96" customWidth="1"/>
    <col min="8" max="8" width="13" style="96" customWidth="1"/>
    <col min="9" max="16384" width="13" style="96"/>
  </cols>
  <sheetData>
    <row r="2" spans="1:10" ht="31.5" customHeight="1" x14ac:dyDescent="0.25">
      <c r="A2" s="110" t="s">
        <v>171</v>
      </c>
      <c r="B2" s="110"/>
      <c r="C2" s="110"/>
      <c r="D2" s="110"/>
      <c r="E2" s="110"/>
      <c r="F2" s="110"/>
      <c r="G2" s="110"/>
      <c r="H2" s="114"/>
      <c r="I2" s="114"/>
      <c r="J2" s="114"/>
    </row>
    <row r="4" spans="1:10" ht="18.75" customHeight="1" x14ac:dyDescent="0.25">
      <c r="A4" s="111" t="s">
        <v>37</v>
      </c>
      <c r="B4" s="111" t="s">
        <v>172</v>
      </c>
      <c r="C4" s="111" t="s">
        <v>173</v>
      </c>
      <c r="D4" s="111" t="s">
        <v>149</v>
      </c>
      <c r="E4" s="111" t="s">
        <v>174</v>
      </c>
      <c r="F4" s="111" t="s">
        <v>151</v>
      </c>
      <c r="G4" s="111"/>
    </row>
    <row r="5" spans="1:10" ht="28.5" x14ac:dyDescent="0.25">
      <c r="A5" s="111"/>
      <c r="B5" s="111"/>
      <c r="C5" s="111"/>
      <c r="D5" s="111"/>
      <c r="E5" s="111"/>
      <c r="F5" s="100" t="s">
        <v>154</v>
      </c>
      <c r="G5" s="106" t="s">
        <v>175</v>
      </c>
    </row>
    <row r="6" spans="1:10" x14ac:dyDescent="0.25">
      <c r="A6" s="115">
        <v>1</v>
      </c>
      <c r="B6" s="116" t="s">
        <v>176</v>
      </c>
      <c r="C6" s="116" t="s">
        <v>177</v>
      </c>
      <c r="D6" s="115">
        <v>48</v>
      </c>
      <c r="E6" s="117">
        <f t="shared" ref="E6:E16" si="0">SUM(F6:G6)</f>
        <v>550</v>
      </c>
      <c r="F6" s="103">
        <v>275</v>
      </c>
      <c r="G6" s="117">
        <v>275</v>
      </c>
    </row>
    <row r="7" spans="1:10" ht="33.75" customHeight="1" x14ac:dyDescent="0.25">
      <c r="A7" s="115">
        <v>2</v>
      </c>
      <c r="B7" s="116" t="s">
        <v>178</v>
      </c>
      <c r="C7" s="116" t="s">
        <v>179</v>
      </c>
      <c r="D7" s="115">
        <v>10</v>
      </c>
      <c r="E7" s="117">
        <f t="shared" si="0"/>
        <v>125</v>
      </c>
      <c r="F7" s="103">
        <v>125</v>
      </c>
      <c r="G7" s="117"/>
    </row>
    <row r="8" spans="1:10" x14ac:dyDescent="0.25">
      <c r="A8" s="122">
        <v>3</v>
      </c>
      <c r="B8" s="123" t="s">
        <v>180</v>
      </c>
      <c r="C8" s="116" t="s">
        <v>181</v>
      </c>
      <c r="D8" s="115">
        <v>50</v>
      </c>
      <c r="E8" s="117">
        <f t="shared" si="0"/>
        <v>265</v>
      </c>
      <c r="F8" s="103">
        <v>132.5</v>
      </c>
      <c r="G8" s="117">
        <v>132.5</v>
      </c>
    </row>
    <row r="9" spans="1:10" ht="18" customHeight="1" x14ac:dyDescent="0.25">
      <c r="A9" s="122"/>
      <c r="B9" s="123"/>
      <c r="C9" s="116" t="s">
        <v>182</v>
      </c>
      <c r="D9" s="115">
        <v>20</v>
      </c>
      <c r="E9" s="117">
        <f t="shared" si="0"/>
        <v>126</v>
      </c>
      <c r="F9" s="103">
        <v>63</v>
      </c>
      <c r="G9" s="117">
        <v>63</v>
      </c>
    </row>
    <row r="10" spans="1:10" ht="16.5" customHeight="1" x14ac:dyDescent="0.25">
      <c r="A10" s="122"/>
      <c r="B10" s="123"/>
      <c r="C10" s="116" t="s">
        <v>183</v>
      </c>
      <c r="D10" s="115">
        <v>700</v>
      </c>
      <c r="E10" s="117">
        <f t="shared" si="0"/>
        <v>567</v>
      </c>
      <c r="F10" s="103">
        <v>283.5</v>
      </c>
      <c r="G10" s="117">
        <v>283.5</v>
      </c>
    </row>
    <row r="11" spans="1:10" x14ac:dyDescent="0.25">
      <c r="A11" s="115">
        <v>4</v>
      </c>
      <c r="B11" s="116" t="s">
        <v>184</v>
      </c>
      <c r="C11" s="116" t="s">
        <v>181</v>
      </c>
      <c r="D11" s="115">
        <v>150</v>
      </c>
      <c r="E11" s="117">
        <f t="shared" si="0"/>
        <v>920</v>
      </c>
      <c r="F11" s="103">
        <v>460</v>
      </c>
      <c r="G11" s="117">
        <v>460</v>
      </c>
    </row>
    <row r="12" spans="1:10" x14ac:dyDescent="0.25">
      <c r="A12" s="115">
        <v>5</v>
      </c>
      <c r="B12" s="116" t="s">
        <v>185</v>
      </c>
      <c r="C12" s="116" t="s">
        <v>179</v>
      </c>
      <c r="D12" s="115">
        <v>50</v>
      </c>
      <c r="E12" s="117">
        <f t="shared" si="0"/>
        <v>625</v>
      </c>
      <c r="F12" s="103">
        <v>312.5</v>
      </c>
      <c r="G12" s="117">
        <v>312.5</v>
      </c>
    </row>
    <row r="13" spans="1:10" x14ac:dyDescent="0.25">
      <c r="A13" s="115">
        <v>6</v>
      </c>
      <c r="B13" s="116" t="s">
        <v>186</v>
      </c>
      <c r="C13" s="116" t="s">
        <v>179</v>
      </c>
      <c r="D13" s="115">
        <v>30</v>
      </c>
      <c r="E13" s="117">
        <f t="shared" si="0"/>
        <v>375</v>
      </c>
      <c r="F13" s="103">
        <v>187.5</v>
      </c>
      <c r="G13" s="117">
        <v>187.5</v>
      </c>
    </row>
    <row r="14" spans="1:10" x14ac:dyDescent="0.25">
      <c r="A14" s="115">
        <v>7</v>
      </c>
      <c r="B14" s="116" t="s">
        <v>187</v>
      </c>
      <c r="C14" s="116" t="s">
        <v>188</v>
      </c>
      <c r="D14" s="115">
        <v>40</v>
      </c>
      <c r="E14" s="117">
        <f t="shared" si="0"/>
        <v>146</v>
      </c>
      <c r="F14" s="103">
        <v>73</v>
      </c>
      <c r="G14" s="117">
        <v>73</v>
      </c>
    </row>
    <row r="15" spans="1:10" ht="30.75" customHeight="1" x14ac:dyDescent="0.25">
      <c r="A15" s="115">
        <v>8</v>
      </c>
      <c r="B15" s="116" t="s">
        <v>189</v>
      </c>
      <c r="C15" s="116" t="s">
        <v>190</v>
      </c>
      <c r="D15" s="115">
        <v>1846</v>
      </c>
      <c r="E15" s="117">
        <f t="shared" si="0"/>
        <v>2400</v>
      </c>
      <c r="F15" s="103">
        <v>1200</v>
      </c>
      <c r="G15" s="117">
        <v>1200</v>
      </c>
    </row>
    <row r="16" spans="1:10" ht="30" x14ac:dyDescent="0.25">
      <c r="A16" s="115">
        <v>9</v>
      </c>
      <c r="B16" s="116" t="s">
        <v>191</v>
      </c>
      <c r="C16" s="116" t="s">
        <v>179</v>
      </c>
      <c r="D16" s="115">
        <v>8</v>
      </c>
      <c r="E16" s="117">
        <f t="shared" si="0"/>
        <v>100</v>
      </c>
      <c r="F16" s="103">
        <v>100</v>
      </c>
      <c r="G16" s="117">
        <v>0</v>
      </c>
    </row>
    <row r="17" spans="1:7" s="109" customFormat="1" ht="14.25" x14ac:dyDescent="0.2">
      <c r="A17" s="106"/>
      <c r="B17" s="118" t="s">
        <v>43</v>
      </c>
      <c r="C17" s="104"/>
      <c r="D17" s="119">
        <f>SUM(D6:D16)</f>
        <v>2952</v>
      </c>
      <c r="E17" s="120">
        <f>SUM(E6:E16)</f>
        <v>6199</v>
      </c>
      <c r="F17" s="121">
        <f>SUM(F6:F16)</f>
        <v>3212</v>
      </c>
      <c r="G17" s="120">
        <f>SUM(G6:G16)</f>
        <v>2987</v>
      </c>
    </row>
  </sheetData>
  <mergeCells count="9">
    <mergeCell ref="A8:A10"/>
    <mergeCell ref="B8:B10"/>
    <mergeCell ref="A2:G2"/>
    <mergeCell ref="A4:A5"/>
    <mergeCell ref="B4:B5"/>
    <mergeCell ref="C4:C5"/>
    <mergeCell ref="D4:D5"/>
    <mergeCell ref="E4:E5"/>
    <mergeCell ref="F4:G4"/>
  </mergeCells>
  <pageMargins left="0.39370078740157505" right="0.39370078740157505" top="0.78740157480314998" bottom="0.39370078740157505" header="0" footer="0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/>
  </sheetViews>
  <sheetFormatPr defaultRowHeight="15" x14ac:dyDescent="0.25"/>
  <cols>
    <col min="1" max="1" width="3.7109375" style="124" customWidth="1"/>
    <col min="2" max="2" width="51" style="46" customWidth="1"/>
    <col min="3" max="3" width="13.5703125" style="60" customWidth="1"/>
    <col min="4" max="4" width="15" style="60" customWidth="1"/>
    <col min="5" max="5" width="14.7109375" style="60" customWidth="1"/>
    <col min="6" max="6" width="2.140625" style="125" customWidth="1"/>
    <col min="7" max="7" width="9.140625" style="124" customWidth="1"/>
    <col min="8" max="16384" width="9.140625" style="124"/>
  </cols>
  <sheetData>
    <row r="2" spans="1:6" ht="48" customHeight="1" x14ac:dyDescent="0.25">
      <c r="B2" s="135" t="s">
        <v>192</v>
      </c>
      <c r="C2" s="135"/>
      <c r="D2" s="135"/>
      <c r="E2" s="135"/>
    </row>
    <row r="3" spans="1:6" x14ac:dyDescent="0.25">
      <c r="E3" s="126" t="s">
        <v>193</v>
      </c>
    </row>
    <row r="4" spans="1:6" ht="42.75" x14ac:dyDescent="0.25">
      <c r="B4" s="127" t="s">
        <v>1</v>
      </c>
      <c r="C4" s="127" t="s">
        <v>2</v>
      </c>
      <c r="D4" s="128" t="s">
        <v>194</v>
      </c>
      <c r="E4" s="128" t="s">
        <v>195</v>
      </c>
    </row>
    <row r="5" spans="1:6" ht="45" x14ac:dyDescent="0.25">
      <c r="A5" s="124">
        <v>1</v>
      </c>
      <c r="B5" s="16" t="s">
        <v>196</v>
      </c>
      <c r="C5" s="127" t="e">
        <f>SUM('2023'!#REF!)</f>
        <v>#REF!</v>
      </c>
      <c r="D5" s="127" t="e">
        <f>SUM('2023'!#REF!)</f>
        <v>#REF!</v>
      </c>
      <c r="E5" s="127" t="e">
        <f>SUM('2023'!#REF!)</f>
        <v>#REF!</v>
      </c>
    </row>
    <row r="6" spans="1:6" ht="45" x14ac:dyDescent="0.25">
      <c r="A6" s="124">
        <v>1</v>
      </c>
      <c r="B6" s="16" t="s">
        <v>197</v>
      </c>
      <c r="C6" s="127" t="e">
        <f>SUM('2023'!#REF!)</f>
        <v>#REF!</v>
      </c>
      <c r="D6" s="127" t="e">
        <f>SUM('2023'!#REF!)</f>
        <v>#REF!</v>
      </c>
      <c r="E6" s="127" t="e">
        <f>SUM('2023'!#REF!)</f>
        <v>#REF!</v>
      </c>
    </row>
    <row r="7" spans="1:6" ht="75" x14ac:dyDescent="0.25">
      <c r="A7" s="124">
        <v>1</v>
      </c>
      <c r="B7" s="16" t="s">
        <v>198</v>
      </c>
      <c r="C7" s="127" t="e">
        <f>SUM('2023'!#REF!)</f>
        <v>#REF!</v>
      </c>
      <c r="D7" s="127" t="e">
        <f>SUM('2023'!#REF!)</f>
        <v>#REF!</v>
      </c>
      <c r="E7" s="127" t="e">
        <f>SUM('2023'!#REF!)</f>
        <v>#REF!</v>
      </c>
    </row>
    <row r="8" spans="1:6" ht="45" x14ac:dyDescent="0.25">
      <c r="A8" s="124">
        <v>1</v>
      </c>
      <c r="B8" s="16" t="s">
        <v>199</v>
      </c>
      <c r="C8" s="127" t="e">
        <f>SUM('2023'!#REF!)</f>
        <v>#REF!</v>
      </c>
      <c r="D8" s="127" t="e">
        <f>SUM('2023'!#REF!)</f>
        <v>#REF!</v>
      </c>
      <c r="E8" s="127" t="e">
        <f>SUM('2023'!#REF!)</f>
        <v>#REF!</v>
      </c>
    </row>
    <row r="9" spans="1:6" ht="45" x14ac:dyDescent="0.25">
      <c r="A9" s="124">
        <v>1</v>
      </c>
      <c r="B9" s="16" t="s">
        <v>200</v>
      </c>
      <c r="C9" s="127" t="e">
        <f>SUM('2023'!#REF!)</f>
        <v>#REF!</v>
      </c>
      <c r="D9" s="127" t="e">
        <f>SUM('2023'!#REF!)</f>
        <v>#REF!</v>
      </c>
      <c r="E9" s="127" t="e">
        <f>SUM('2023'!#REF!)</f>
        <v>#REF!</v>
      </c>
    </row>
    <row r="10" spans="1:6" ht="45" x14ac:dyDescent="0.25">
      <c r="A10" s="124">
        <v>1</v>
      </c>
      <c r="B10" s="16" t="s">
        <v>201</v>
      </c>
      <c r="C10" s="127" t="e">
        <f>SUM('2023'!#REF!)</f>
        <v>#REF!</v>
      </c>
      <c r="D10" s="127" t="e">
        <f>SUM('2023'!#REF!)</f>
        <v>#REF!</v>
      </c>
      <c r="E10" s="127" t="e">
        <f>SUM('2023'!#REF!)</f>
        <v>#REF!</v>
      </c>
    </row>
    <row r="11" spans="1:6" ht="45" x14ac:dyDescent="0.25">
      <c r="A11" s="124">
        <v>1</v>
      </c>
      <c r="B11" s="16" t="s">
        <v>202</v>
      </c>
      <c r="C11" s="127" t="e">
        <f>SUM('2023'!#REF!)</f>
        <v>#REF!</v>
      </c>
      <c r="D11" s="127" t="e">
        <f>SUM('2023'!#REF!)</f>
        <v>#REF!</v>
      </c>
      <c r="E11" s="127" t="e">
        <f>SUM('2023'!#REF!)</f>
        <v>#REF!</v>
      </c>
    </row>
    <row r="12" spans="1:6" ht="75" x14ac:dyDescent="0.25">
      <c r="A12" s="124">
        <v>1</v>
      </c>
      <c r="B12" s="16" t="s">
        <v>203</v>
      </c>
      <c r="C12" s="127" t="e">
        <f>SUM('2023'!#REF!)</f>
        <v>#REF!</v>
      </c>
      <c r="D12" s="127" t="e">
        <f>SUM('2023'!#REF!)</f>
        <v>#REF!</v>
      </c>
      <c r="E12" s="127" t="e">
        <f>SUM('2023'!#REF!)</f>
        <v>#REF!</v>
      </c>
    </row>
    <row r="13" spans="1:6" s="129" customFormat="1" x14ac:dyDescent="0.25">
      <c r="B13" s="130" t="s">
        <v>204</v>
      </c>
      <c r="C13" s="131" t="e">
        <f>SUM(C5:C12)</f>
        <v>#REF!</v>
      </c>
      <c r="D13" s="131" t="e">
        <f>SUM(D5:D12)</f>
        <v>#REF!</v>
      </c>
      <c r="E13" s="131" t="e">
        <f>SUM(E5:E12)</f>
        <v>#REF!</v>
      </c>
      <c r="F13" s="132"/>
    </row>
    <row r="14" spans="1:6" x14ac:dyDescent="0.25">
      <c r="A14" s="124">
        <f>SUM(A5:A12)</f>
        <v>8</v>
      </c>
      <c r="B14" s="130" t="s">
        <v>28</v>
      </c>
      <c r="C14" s="133">
        <f>SUM(A14)</f>
        <v>8</v>
      </c>
      <c r="D14" s="131" t="s">
        <v>205</v>
      </c>
      <c r="E14" s="131" t="s">
        <v>205</v>
      </c>
    </row>
    <row r="16" spans="1:6" x14ac:dyDescent="0.25">
      <c r="B16" s="134"/>
    </row>
  </sheetData>
  <mergeCells count="1">
    <mergeCell ref="B2:E2"/>
  </mergeCells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2.7109375" style="136" customWidth="1"/>
    <col min="2" max="2" width="51.85546875" customWidth="1"/>
    <col min="3" max="3" width="10.7109375" customWidth="1"/>
    <col min="4" max="4" width="11" customWidth="1"/>
    <col min="5" max="5" width="9.5703125" customWidth="1"/>
    <col min="6" max="6" width="3.140625" style="137" customWidth="1"/>
    <col min="7" max="7" width="9.140625" customWidth="1"/>
  </cols>
  <sheetData>
    <row r="1" spans="1:6" ht="49.5" customHeight="1" x14ac:dyDescent="0.25">
      <c r="B1" s="63" t="s">
        <v>206</v>
      </c>
      <c r="C1" s="63"/>
      <c r="D1" s="63"/>
      <c r="E1" s="63"/>
    </row>
    <row r="2" spans="1:6" x14ac:dyDescent="0.25">
      <c r="E2" s="138" t="s">
        <v>207</v>
      </c>
      <c r="F2" s="139"/>
    </row>
    <row r="3" spans="1:6" ht="51" x14ac:dyDescent="0.25">
      <c r="A3" s="140"/>
      <c r="B3" s="141" t="s">
        <v>1</v>
      </c>
      <c r="C3" s="141" t="s">
        <v>2</v>
      </c>
      <c r="D3" s="142" t="s">
        <v>194</v>
      </c>
      <c r="E3" s="142" t="s">
        <v>195</v>
      </c>
    </row>
    <row r="4" spans="1:6" ht="60" x14ac:dyDescent="0.25">
      <c r="A4" s="140"/>
      <c r="B4" s="143" t="s">
        <v>208</v>
      </c>
      <c r="C4" s="144" t="e">
        <f>SUM('2023'!#REF!)</f>
        <v>#REF!</v>
      </c>
      <c r="D4" s="144" t="e">
        <f>SUM('2023'!#REF!)</f>
        <v>#REF!</v>
      </c>
      <c r="E4" s="144" t="e">
        <f>SUM('2023'!#REF!)</f>
        <v>#REF!</v>
      </c>
      <c r="F4" s="137">
        <v>1</v>
      </c>
    </row>
    <row r="5" spans="1:6" ht="60" x14ac:dyDescent="0.25">
      <c r="A5" s="140"/>
      <c r="B5" s="143" t="s">
        <v>209</v>
      </c>
      <c r="C5" s="144" t="e">
        <f>SUM('2023'!#REF!)</f>
        <v>#REF!</v>
      </c>
      <c r="D5" s="144" t="e">
        <f>SUM('2023'!#REF!)</f>
        <v>#REF!</v>
      </c>
      <c r="E5" s="144" t="e">
        <f>SUM('2023'!#REF!)</f>
        <v>#REF!</v>
      </c>
      <c r="F5" s="137">
        <v>1</v>
      </c>
    </row>
    <row r="6" spans="1:6" ht="45" x14ac:dyDescent="0.25">
      <c r="A6" s="140"/>
      <c r="B6" s="143" t="s">
        <v>210</v>
      </c>
      <c r="C6" s="144" t="e">
        <f>SUM('2023'!#REF!)</f>
        <v>#REF!</v>
      </c>
      <c r="D6" s="144" t="e">
        <f>SUM('2023'!#REF!)</f>
        <v>#REF!</v>
      </c>
      <c r="E6" s="144" t="e">
        <f>SUM('2023'!#REF!)</f>
        <v>#REF!</v>
      </c>
      <c r="F6" s="137">
        <v>1</v>
      </c>
    </row>
    <row r="7" spans="1:6" ht="75" x14ac:dyDescent="0.25">
      <c r="A7" s="140"/>
      <c r="B7" s="145" t="s">
        <v>211</v>
      </c>
      <c r="C7" s="144">
        <f>SUM('2023'!C8)</f>
        <v>2220</v>
      </c>
      <c r="D7" s="144">
        <f>SUM('2023'!D8)</f>
        <v>560.46100000000001</v>
      </c>
      <c r="E7" s="144">
        <f>SUM('2023'!E8)</f>
        <v>1659.539</v>
      </c>
      <c r="F7" s="137">
        <v>1</v>
      </c>
    </row>
    <row r="8" spans="1:6" x14ac:dyDescent="0.25">
      <c r="A8" s="140"/>
      <c r="B8" s="146" t="s">
        <v>204</v>
      </c>
      <c r="C8" s="147" t="e">
        <f>SUM(C4:C7)</f>
        <v>#REF!</v>
      </c>
      <c r="D8" s="147" t="e">
        <f>SUM(D4:D7)</f>
        <v>#REF!</v>
      </c>
      <c r="E8" s="147" t="e">
        <f>SUM(E4:E7)</f>
        <v>#REF!</v>
      </c>
    </row>
    <row r="9" spans="1:6" x14ac:dyDescent="0.25">
      <c r="B9" s="148" t="s">
        <v>28</v>
      </c>
      <c r="C9" s="149">
        <f>SUM(F4:F7)</f>
        <v>4</v>
      </c>
      <c r="D9" s="150" t="s">
        <v>205</v>
      </c>
      <c r="E9" s="150" t="s">
        <v>205</v>
      </c>
    </row>
    <row r="10" spans="1:6" x14ac:dyDescent="0.25">
      <c r="F10" s="139"/>
    </row>
    <row r="11" spans="1:6" x14ac:dyDescent="0.25">
      <c r="F11" s="139"/>
    </row>
    <row r="12" spans="1:6" x14ac:dyDescent="0.25">
      <c r="F12" s="139"/>
    </row>
    <row r="13" spans="1:6" x14ac:dyDescent="0.25">
      <c r="F13" s="139"/>
    </row>
    <row r="14" spans="1:6" x14ac:dyDescent="0.25">
      <c r="F14" s="139"/>
    </row>
    <row r="15" spans="1:6" x14ac:dyDescent="0.25">
      <c r="F15" s="139"/>
    </row>
    <row r="16" spans="1:6" x14ac:dyDescent="0.25">
      <c r="F16" s="139"/>
    </row>
    <row r="17" spans="6:6" x14ac:dyDescent="0.25">
      <c r="F17" s="139"/>
    </row>
    <row r="18" spans="6:6" x14ac:dyDescent="0.25">
      <c r="F18" s="139"/>
    </row>
    <row r="19" spans="6:6" x14ac:dyDescent="0.25">
      <c r="F19" s="139"/>
    </row>
    <row r="20" spans="6:6" x14ac:dyDescent="0.25">
      <c r="F20" s="139"/>
    </row>
    <row r="21" spans="6:6" x14ac:dyDescent="0.25">
      <c r="F21" s="139"/>
    </row>
    <row r="22" spans="6:6" x14ac:dyDescent="0.25">
      <c r="F22" s="139"/>
    </row>
    <row r="23" spans="6:6" x14ac:dyDescent="0.25">
      <c r="F23" s="139"/>
    </row>
    <row r="24" spans="6:6" x14ac:dyDescent="0.25">
      <c r="F24" s="139"/>
    </row>
    <row r="25" spans="6:6" x14ac:dyDescent="0.25">
      <c r="F25" s="139"/>
    </row>
    <row r="26" spans="6:6" x14ac:dyDescent="0.25">
      <c r="F26" s="139"/>
    </row>
  </sheetData>
  <mergeCells count="1">
    <mergeCell ref="B1:E1"/>
  </mergeCells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RowHeight="12.75" x14ac:dyDescent="0.2"/>
  <cols>
    <col min="1" max="1" width="44.7109375" style="153" customWidth="1"/>
    <col min="2" max="2" width="11.140625" style="154" customWidth="1"/>
    <col min="3" max="3" width="12.42578125" style="154" customWidth="1"/>
    <col min="4" max="4" width="12.7109375" style="154" customWidth="1"/>
    <col min="5" max="5" width="3" style="151" hidden="1" customWidth="1"/>
    <col min="6" max="6" width="9.140625" style="152" customWidth="1"/>
    <col min="7" max="16384" width="9.140625" style="152"/>
  </cols>
  <sheetData>
    <row r="1" spans="1:5" ht="54.75" customHeight="1" x14ac:dyDescent="0.2">
      <c r="A1" s="166" t="s">
        <v>212</v>
      </c>
      <c r="B1" s="166"/>
      <c r="C1" s="166"/>
      <c r="D1" s="166"/>
    </row>
    <row r="2" spans="1:5" x14ac:dyDescent="0.2">
      <c r="D2" s="154" t="s">
        <v>207</v>
      </c>
    </row>
    <row r="3" spans="1:5" ht="42.75" x14ac:dyDescent="0.2">
      <c r="A3" s="155" t="s">
        <v>1</v>
      </c>
      <c r="B3" s="155" t="s">
        <v>2</v>
      </c>
      <c r="C3" s="128" t="s">
        <v>213</v>
      </c>
      <c r="D3" s="128" t="s">
        <v>214</v>
      </c>
    </row>
    <row r="4" spans="1:5" ht="77.25" customHeight="1" x14ac:dyDescent="0.2">
      <c r="A4" s="156"/>
      <c r="B4" s="157"/>
      <c r="C4" s="157"/>
      <c r="D4" s="157"/>
      <c r="E4" s="151">
        <v>1</v>
      </c>
    </row>
    <row r="5" spans="1:5" ht="15" x14ac:dyDescent="0.2">
      <c r="A5" s="156"/>
      <c r="B5" s="157"/>
      <c r="C5" s="157"/>
      <c r="D5" s="157"/>
      <c r="E5" s="151">
        <v>1</v>
      </c>
    </row>
    <row r="6" spans="1:5" ht="70.5" customHeight="1" x14ac:dyDescent="0.2">
      <c r="A6" s="158"/>
      <c r="B6" s="157"/>
      <c r="C6" s="157"/>
      <c r="D6" s="157"/>
      <c r="E6" s="151">
        <v>1</v>
      </c>
    </row>
    <row r="7" spans="1:5" ht="94.5" customHeight="1" x14ac:dyDescent="0.2">
      <c r="A7" s="156"/>
      <c r="B7" s="159"/>
      <c r="C7" s="159"/>
      <c r="D7" s="159"/>
      <c r="E7" s="151">
        <v>1</v>
      </c>
    </row>
    <row r="8" spans="1:5" s="163" customFormat="1" x14ac:dyDescent="0.2">
      <c r="A8" s="160" t="s">
        <v>204</v>
      </c>
      <c r="B8" s="161">
        <f>SUM(B4:B7)</f>
        <v>0</v>
      </c>
      <c r="C8" s="161">
        <f>SUM(C4:C7)</f>
        <v>0</v>
      </c>
      <c r="D8" s="161">
        <f>SUM(D4:D7)</f>
        <v>0</v>
      </c>
      <c r="E8" s="162"/>
    </row>
    <row r="9" spans="1:5" x14ac:dyDescent="0.2">
      <c r="A9" s="160" t="s">
        <v>28</v>
      </c>
      <c r="B9" s="164">
        <f>SUM(E4:E7)</f>
        <v>4</v>
      </c>
      <c r="C9" s="161" t="s">
        <v>205</v>
      </c>
      <c r="D9" s="161" t="s">
        <v>205</v>
      </c>
    </row>
    <row r="11" spans="1:5" x14ac:dyDescent="0.2">
      <c r="A11" s="165"/>
    </row>
  </sheetData>
  <mergeCells count="1">
    <mergeCell ref="A1:D1"/>
  </mergeCells>
  <pageMargins left="1.1811023622047201" right="0.39370078740157505" top="0.39370078740157505" bottom="0.39370078740157505" header="0" footer="0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2024</vt:lpstr>
      <vt:lpstr>2023</vt:lpstr>
      <vt:lpstr>Ініціативи_план</vt:lpstr>
      <vt:lpstr>Техніка_план</vt:lpstr>
      <vt:lpstr>Контейнери_план</vt:lpstr>
      <vt:lpstr>Лист2</vt:lpstr>
      <vt:lpstr>Ліси_Полтавщини</vt:lpstr>
      <vt:lpstr>Питна_вода_Полтавщини</vt:lpstr>
      <vt:lpstr>Дніпро</vt:lpstr>
      <vt:lpstr>Довкілля-фонд</vt:lpstr>
      <vt:lpstr>Лист1</vt:lpstr>
      <vt:lpstr>Програма_"Віходи-2021"</vt:lpstr>
      <vt:lpstr>'2023'!Заголовки_для_печати</vt:lpstr>
      <vt:lpstr>'Довкілля-фонд'!Заголовки_для_печати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2019-02-05T11:01:27Z</cp:lastPrinted>
  <dcterms:created xsi:type="dcterms:W3CDTF">2006-09-16T00:00:00Z</dcterms:created>
  <dcterms:modified xsi:type="dcterms:W3CDTF">2024-06-05T09:02:16Z</dcterms:modified>
</cp:coreProperties>
</file>